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defaultThemeVersion="124226"/>
  <mc:AlternateContent xmlns:mc="http://schemas.openxmlformats.org/markup-compatibility/2006">
    <mc:Choice Requires="x15">
      <x15ac:absPath xmlns:x15ac="http://schemas.microsoft.com/office/spreadsheetml/2010/11/ac" url="M:\Student Employment\Correspondence\Forms and Flyers\Timesheet Templates_TRRs\2026\"/>
    </mc:Choice>
  </mc:AlternateContent>
  <xr:revisionPtr revIDLastSave="0" documentId="13_ncr:1_{68B90DD0-4455-4757-B22E-A858D6399D7F}" xr6:coauthVersionLast="47" xr6:coauthVersionMax="47" xr10:uidLastSave="{00000000-0000-0000-0000-000000000000}"/>
  <bookViews>
    <workbookView xWindow="38290" yWindow="-110" windowWidth="38620" windowHeight="21100" activeTab="1" xr2:uid="{00000000-000D-0000-FFFF-FFFF00000000}"/>
  </bookViews>
  <sheets>
    <sheet name="Spring 2026 Pay Schedule " sheetId="3" r:id="rId1"/>
    <sheet name="4 Jan-17 Jan" sheetId="1" r:id="rId2"/>
    <sheet name="18 Jan-31 Jan" sheetId="5" r:id="rId3"/>
    <sheet name="1 Feb-14 Feb" sheetId="6" r:id="rId4"/>
    <sheet name="15 Feb-28 Feb" sheetId="11" r:id="rId5"/>
    <sheet name="1 Mar-14 Mar" sheetId="7" r:id="rId6"/>
    <sheet name="15 Mar-28 Mar" sheetId="15" r:id="rId7"/>
    <sheet name="29 Mar - 11 Apr" sheetId="8" r:id="rId8"/>
    <sheet name="12 Apr-25 Apr" sheetId="9" r:id="rId9"/>
    <sheet name="26 Apr-9 May" sheetId="12" r:id="rId10"/>
    <sheet name="10 May - 23 May" sheetId="21" r:id="rId11"/>
    <sheet name="Spring 2026" sheetId="22" r:id="rId12"/>
  </sheets>
  <definedNames>
    <definedName name="Date">'4 Jan-17 Jan'!$A$14</definedName>
    <definedName name="Dec_26___Jan_08">'Spring 2026 Pay Schedule '!$A$5</definedName>
    <definedName name="Employee_Name">'4 Jan-17 Jan'!$B$4</definedName>
    <definedName name="Fall2011_Test_2">'4 Jan-17 Jan'!$B$4</definedName>
    <definedName name="_xlnm.Print_Area" localSheetId="3">'1 Feb-14 Feb'!$A$1:$L$50</definedName>
    <definedName name="_xlnm.Print_Area" localSheetId="5">'1 Mar-14 Mar'!$A$1:$L$50</definedName>
    <definedName name="_xlnm.Print_Area" localSheetId="10">'10 May - 23 May'!$A$1:$L$50</definedName>
    <definedName name="_xlnm.Print_Area" localSheetId="8">'12 Apr-25 Apr'!$A$1:$L$50</definedName>
    <definedName name="_xlnm.Print_Area" localSheetId="4">'15 Feb-28 Feb'!$A$1:$L$50</definedName>
    <definedName name="_xlnm.Print_Area" localSheetId="6">'15 Mar-28 Mar'!$A$1:$L$50</definedName>
    <definedName name="_xlnm.Print_Area" localSheetId="2">'18 Jan-31 Jan'!$A$1:$L$50</definedName>
    <definedName name="_xlnm.Print_Area" localSheetId="9">'26 Apr-9 May'!$A$1:$L$50</definedName>
    <definedName name="_xlnm.Print_Area" localSheetId="7">'29 Mar - 11 Apr'!$A$1:$L$50</definedName>
    <definedName name="_xlnm.Print_Area" localSheetId="1">'4 Jan-17 Jan'!$A$1:$L$50</definedName>
    <definedName name="_xlnm.Print_Area" localSheetId="0">'Spring 2026 Pay Schedule '!$A$1:$G$26</definedName>
    <definedName name="Sep_16">'Spring 2026 Pay Schedule '!$C$7</definedName>
    <definedName name="Test_2">'4 Jan-17 Jan'!$B$4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B41" i="11"/>
  <c r="B41" i="6"/>
  <c r="B41" i="5"/>
  <c r="B41" i="1"/>
  <c r="L9" i="5" l="1"/>
  <c r="K39" i="1"/>
  <c r="B10" i="21"/>
  <c r="B10" i="12"/>
  <c r="B4" i="12"/>
  <c r="B10" i="9"/>
  <c r="G4" i="9"/>
  <c r="G4" i="12" s="1"/>
  <c r="G4" i="21" s="1"/>
  <c r="B4" i="9"/>
  <c r="B4" i="8"/>
  <c r="B41" i="21"/>
  <c r="B41" i="12"/>
  <c r="B41" i="9"/>
  <c r="B41" i="8"/>
  <c r="B41" i="15"/>
  <c r="B41" i="7"/>
  <c r="C3" i="21"/>
  <c r="C3" i="12"/>
  <c r="C3" i="9"/>
  <c r="C3" i="8"/>
  <c r="C3" i="15"/>
  <c r="C3" i="7"/>
  <c r="C3" i="11"/>
  <c r="C3" i="6"/>
  <c r="C3" i="5"/>
  <c r="C3" i="1"/>
  <c r="B9" i="21"/>
  <c r="B9" i="9"/>
  <c r="B9" i="8"/>
  <c r="B9" i="15"/>
  <c r="B9" i="7"/>
  <c r="B9" i="11"/>
  <c r="B9" i="6"/>
  <c r="B9" i="5"/>
  <c r="G10" i="6"/>
  <c r="G10" i="5"/>
  <c r="B10" i="6"/>
  <c r="B10" i="7" s="1"/>
  <c r="B10" i="15" s="1"/>
  <c r="B10" i="8" s="1"/>
  <c r="B10" i="5"/>
  <c r="L4" i="21"/>
  <c r="B4" i="5"/>
  <c r="B4" i="21" s="1"/>
  <c r="J8" i="5"/>
  <c r="J8" i="6" s="1"/>
  <c r="J8" i="7" s="1"/>
  <c r="J8" i="15" s="1"/>
  <c r="J8" i="8" s="1"/>
  <c r="J8" i="9" s="1"/>
  <c r="J8" i="12" s="1"/>
  <c r="J8" i="21" s="1"/>
  <c r="H32" i="21"/>
  <c r="I32" i="21" s="1"/>
  <c r="H31" i="21"/>
  <c r="I31" i="21" s="1"/>
  <c r="H30" i="21"/>
  <c r="I30" i="21" s="1"/>
  <c r="H29" i="21"/>
  <c r="I29" i="21"/>
  <c r="H28" i="21"/>
  <c r="I28" i="21" s="1"/>
  <c r="H27" i="21"/>
  <c r="I27" i="21" s="1"/>
  <c r="D32" i="21"/>
  <c r="E32" i="21" s="1"/>
  <c r="F32" i="21" s="1"/>
  <c r="D31" i="21"/>
  <c r="E31" i="21"/>
  <c r="F31" i="21" s="1"/>
  <c r="J31" i="21" s="1"/>
  <c r="D30" i="21"/>
  <c r="E30" i="21" s="1"/>
  <c r="F30" i="21" s="1"/>
  <c r="D29" i="21"/>
  <c r="E29" i="21" s="1"/>
  <c r="F29" i="21" s="1"/>
  <c r="D28" i="21"/>
  <c r="E28" i="21" s="1"/>
  <c r="F28" i="21" s="1"/>
  <c r="D27" i="21"/>
  <c r="E27" i="21" s="1"/>
  <c r="F27" i="21" s="1"/>
  <c r="H32" i="7"/>
  <c r="I32" i="7" s="1"/>
  <c r="H31" i="7"/>
  <c r="I31" i="7"/>
  <c r="H30" i="7"/>
  <c r="I30" i="7" s="1"/>
  <c r="H29" i="7"/>
  <c r="I29" i="7" s="1"/>
  <c r="H28" i="7"/>
  <c r="I28" i="7" s="1"/>
  <c r="H27" i="7"/>
  <c r="I27" i="7" s="1"/>
  <c r="H26" i="7"/>
  <c r="I26" i="7" s="1"/>
  <c r="D32" i="7"/>
  <c r="E32" i="7" s="1"/>
  <c r="F32" i="7" s="1"/>
  <c r="D31" i="7"/>
  <c r="E31" i="7" s="1"/>
  <c r="F31" i="7" s="1"/>
  <c r="J31" i="7" s="1"/>
  <c r="D30" i="7"/>
  <c r="E30" i="7" s="1"/>
  <c r="F30" i="7" s="1"/>
  <c r="D29" i="7"/>
  <c r="E29" i="7" s="1"/>
  <c r="F29" i="7" s="1"/>
  <c r="D28" i="7"/>
  <c r="E28" i="7" s="1"/>
  <c r="F28" i="7" s="1"/>
  <c r="J28" i="7" s="1"/>
  <c r="D27" i="7"/>
  <c r="E27" i="7" s="1"/>
  <c r="F27" i="7" s="1"/>
  <c r="D26" i="7"/>
  <c r="E26" i="7" s="1"/>
  <c r="F26" i="7" s="1"/>
  <c r="H32" i="11"/>
  <c r="I32" i="11" s="1"/>
  <c r="H31" i="11"/>
  <c r="I31" i="11" s="1"/>
  <c r="H30" i="11"/>
  <c r="I30" i="11" s="1"/>
  <c r="H29" i="11"/>
  <c r="I29" i="11" s="1"/>
  <c r="H28" i="11"/>
  <c r="I28" i="11" s="1"/>
  <c r="H27" i="11"/>
  <c r="I27" i="11"/>
  <c r="H26" i="11"/>
  <c r="I26" i="11" s="1"/>
  <c r="H25" i="11"/>
  <c r="I25" i="11" s="1"/>
  <c r="H24" i="11"/>
  <c r="I24" i="11" s="1"/>
  <c r="D32" i="11"/>
  <c r="E32" i="11" s="1"/>
  <c r="F32" i="11" s="1"/>
  <c r="D31" i="11"/>
  <c r="E31" i="11" s="1"/>
  <c r="F31" i="11" s="1"/>
  <c r="D30" i="11"/>
  <c r="E30" i="11" s="1"/>
  <c r="F30" i="11" s="1"/>
  <c r="D29" i="11"/>
  <c r="E29" i="11" s="1"/>
  <c r="F29" i="11" s="1"/>
  <c r="D28" i="11"/>
  <c r="E28" i="11" s="1"/>
  <c r="F28" i="11" s="1"/>
  <c r="J28" i="11" s="1"/>
  <c r="D27" i="11"/>
  <c r="E27" i="11" s="1"/>
  <c r="F27" i="11" s="1"/>
  <c r="D26" i="11"/>
  <c r="E26" i="11" s="1"/>
  <c r="F26" i="11" s="1"/>
  <c r="D25" i="11"/>
  <c r="E25" i="11" s="1"/>
  <c r="F25" i="11" s="1"/>
  <c r="D32" i="6"/>
  <c r="E32" i="6" s="1"/>
  <c r="F32" i="6" s="1"/>
  <c r="D31" i="6"/>
  <c r="E31" i="6" s="1"/>
  <c r="F31" i="6" s="1"/>
  <c r="D30" i="6"/>
  <c r="E30" i="6" s="1"/>
  <c r="F30" i="6" s="1"/>
  <c r="D29" i="6"/>
  <c r="E29" i="6" s="1"/>
  <c r="F29" i="6" s="1"/>
  <c r="D28" i="6"/>
  <c r="E28" i="6" s="1"/>
  <c r="F28" i="6" s="1"/>
  <c r="D27" i="6"/>
  <c r="E27" i="6" s="1"/>
  <c r="F27" i="6" s="1"/>
  <c r="D26" i="6"/>
  <c r="E26" i="6" s="1"/>
  <c r="F26" i="6" s="1"/>
  <c r="D25" i="6"/>
  <c r="E25" i="6" s="1"/>
  <c r="F25" i="6" s="1"/>
  <c r="H32" i="6"/>
  <c r="I32" i="6" s="1"/>
  <c r="H31" i="6"/>
  <c r="I31" i="6" s="1"/>
  <c r="H30" i="6"/>
  <c r="I30" i="6" s="1"/>
  <c r="H29" i="6"/>
  <c r="I29" i="6" s="1"/>
  <c r="H28" i="6"/>
  <c r="I28" i="6"/>
  <c r="H27" i="6"/>
  <c r="I27" i="6" s="1"/>
  <c r="H26" i="6"/>
  <c r="I26" i="6" s="1"/>
  <c r="H25" i="6"/>
  <c r="I25" i="6" s="1"/>
  <c r="H32" i="5"/>
  <c r="I32" i="5" s="1"/>
  <c r="H31" i="5"/>
  <c r="I31" i="5" s="1"/>
  <c r="H30" i="5"/>
  <c r="I30" i="5" s="1"/>
  <c r="H29" i="5"/>
  <c r="I29" i="5" s="1"/>
  <c r="H28" i="5"/>
  <c r="I28" i="5" s="1"/>
  <c r="H27" i="5"/>
  <c r="I27" i="5" s="1"/>
  <c r="D32" i="5"/>
  <c r="E32" i="5" s="1"/>
  <c r="F32" i="5" s="1"/>
  <c r="D31" i="5"/>
  <c r="E31" i="5" s="1"/>
  <c r="F31" i="5" s="1"/>
  <c r="D30" i="5"/>
  <c r="E30" i="5" s="1"/>
  <c r="F30" i="5" s="1"/>
  <c r="D29" i="5"/>
  <c r="E29" i="5" s="1"/>
  <c r="F29" i="5" s="1"/>
  <c r="D28" i="5"/>
  <c r="E28" i="5" s="1"/>
  <c r="F28" i="5" s="1"/>
  <c r="D27" i="5"/>
  <c r="E27" i="5" s="1"/>
  <c r="F27" i="5" s="1"/>
  <c r="J27" i="5" s="1"/>
  <c r="D26" i="5"/>
  <c r="E26" i="5"/>
  <c r="F26" i="5"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c r="H17" i="1"/>
  <c r="I17" i="1" s="1"/>
  <c r="H16" i="1"/>
  <c r="I16" i="1" s="1"/>
  <c r="H15" i="1"/>
  <c r="I15" i="1" s="1"/>
  <c r="D32" i="1"/>
  <c r="E32" i="1" s="1"/>
  <c r="F32" i="1" s="1"/>
  <c r="D31" i="1"/>
  <c r="E31" i="1" s="1"/>
  <c r="F31" i="1" s="1"/>
  <c r="D30" i="1"/>
  <c r="E30" i="1"/>
  <c r="F30" i="1" s="1"/>
  <c r="D29" i="1"/>
  <c r="E29" i="1" s="1"/>
  <c r="F29" i="1" s="1"/>
  <c r="D28" i="1"/>
  <c r="E28" i="1" s="1"/>
  <c r="F28" i="1" s="1"/>
  <c r="D27" i="1"/>
  <c r="E27" i="1" s="1"/>
  <c r="F27" i="1" s="1"/>
  <c r="J27" i="1" s="1"/>
  <c r="K27" i="1" s="1"/>
  <c r="D26" i="1"/>
  <c r="E26" i="1" s="1"/>
  <c r="F26" i="1" s="1"/>
  <c r="D25" i="1"/>
  <c r="E25" i="1" s="1"/>
  <c r="F25" i="1" s="1"/>
  <c r="D24" i="1"/>
  <c r="E24" i="1" s="1"/>
  <c r="F24" i="1" s="1"/>
  <c r="D23" i="1"/>
  <c r="E23" i="1" s="1"/>
  <c r="F23" i="1" s="1"/>
  <c r="D22" i="1"/>
  <c r="E22" i="1" s="1"/>
  <c r="F22" i="1" s="1"/>
  <c r="D21" i="1"/>
  <c r="E21" i="1" s="1"/>
  <c r="F21" i="1" s="1"/>
  <c r="D20" i="1"/>
  <c r="E20" i="1" s="1"/>
  <c r="F20" i="1" s="1"/>
  <c r="J20" i="1" s="1"/>
  <c r="K20" i="1" s="1"/>
  <c r="D19" i="1"/>
  <c r="E19" i="1" s="1"/>
  <c r="F19" i="1" s="1"/>
  <c r="J19" i="1" s="1"/>
  <c r="K19" i="1" s="1"/>
  <c r="D18" i="1"/>
  <c r="E18" i="1"/>
  <c r="F18" i="1" s="1"/>
  <c r="D17" i="1"/>
  <c r="E17" i="1" s="1"/>
  <c r="F17" i="1" s="1"/>
  <c r="D16" i="1"/>
  <c r="E16" i="1" s="1"/>
  <c r="F16" i="1" s="1"/>
  <c r="D15" i="1"/>
  <c r="E15" i="1" s="1"/>
  <c r="F15" i="1" s="1"/>
  <c r="D15" i="12"/>
  <c r="E15" i="12" s="1"/>
  <c r="F15" i="12" s="1"/>
  <c r="H15" i="12"/>
  <c r="I15" i="12" s="1"/>
  <c r="D16" i="12"/>
  <c r="E16" i="12" s="1"/>
  <c r="F16" i="12" s="1"/>
  <c r="H16" i="12"/>
  <c r="I16" i="12" s="1"/>
  <c r="D17" i="12"/>
  <c r="E17" i="12" s="1"/>
  <c r="F17" i="12" s="1"/>
  <c r="H17" i="12"/>
  <c r="I17" i="12" s="1"/>
  <c r="D18" i="12"/>
  <c r="E18" i="12" s="1"/>
  <c r="F18" i="12" s="1"/>
  <c r="H18" i="12"/>
  <c r="I18" i="12" s="1"/>
  <c r="D19" i="12"/>
  <c r="E19" i="12" s="1"/>
  <c r="F19" i="12" s="1"/>
  <c r="H19" i="12"/>
  <c r="I19" i="12" s="1"/>
  <c r="D20" i="12"/>
  <c r="E20" i="12" s="1"/>
  <c r="F20" i="12" s="1"/>
  <c r="H20" i="12"/>
  <c r="I20" i="12" s="1"/>
  <c r="D21" i="12"/>
  <c r="E21" i="12"/>
  <c r="F21" i="12" s="1"/>
  <c r="H21" i="12"/>
  <c r="I21" i="12" s="1"/>
  <c r="D22" i="12"/>
  <c r="E22" i="12" s="1"/>
  <c r="F22" i="12" s="1"/>
  <c r="H22" i="12"/>
  <c r="I22" i="12" s="1"/>
  <c r="D23" i="12"/>
  <c r="E23" i="12" s="1"/>
  <c r="F23" i="12" s="1"/>
  <c r="H23" i="12"/>
  <c r="I23" i="12" s="1"/>
  <c r="D24" i="12"/>
  <c r="E24" i="12" s="1"/>
  <c r="F24" i="12" s="1"/>
  <c r="H24" i="12"/>
  <c r="I24" i="12" s="1"/>
  <c r="D25" i="12"/>
  <c r="E25" i="12" s="1"/>
  <c r="F25" i="12" s="1"/>
  <c r="H25" i="12"/>
  <c r="I25" i="12" s="1"/>
  <c r="D26" i="12"/>
  <c r="E26" i="12" s="1"/>
  <c r="F26" i="12" s="1"/>
  <c r="H26" i="12"/>
  <c r="I26" i="12" s="1"/>
  <c r="D27" i="12"/>
  <c r="E27" i="12" s="1"/>
  <c r="F27" i="12" s="1"/>
  <c r="H27" i="12"/>
  <c r="I27" i="12"/>
  <c r="D28" i="12"/>
  <c r="E28" i="12" s="1"/>
  <c r="F28" i="12" s="1"/>
  <c r="H28" i="12"/>
  <c r="I28" i="12" s="1"/>
  <c r="D29" i="12"/>
  <c r="E29" i="12"/>
  <c r="F29" i="12" s="1"/>
  <c r="H29" i="12"/>
  <c r="I29" i="12" s="1"/>
  <c r="D30" i="12"/>
  <c r="E30" i="12" s="1"/>
  <c r="F30" i="12" s="1"/>
  <c r="H30" i="12"/>
  <c r="I30" i="12" s="1"/>
  <c r="D31" i="12"/>
  <c r="E31" i="12" s="1"/>
  <c r="F31" i="12" s="1"/>
  <c r="H31" i="12"/>
  <c r="I31" i="12" s="1"/>
  <c r="D32" i="12"/>
  <c r="E32" i="12" s="1"/>
  <c r="F32" i="12" s="1"/>
  <c r="H32" i="12"/>
  <c r="I32" i="12" s="1"/>
  <c r="D15" i="9"/>
  <c r="E15" i="9" s="1"/>
  <c r="F15" i="9" s="1"/>
  <c r="H15" i="9"/>
  <c r="I15" i="9" s="1"/>
  <c r="D16" i="9"/>
  <c r="E16" i="9" s="1"/>
  <c r="F16" i="9" s="1"/>
  <c r="H16" i="9"/>
  <c r="I16" i="9"/>
  <c r="D17" i="9"/>
  <c r="E17" i="9" s="1"/>
  <c r="F17" i="9" s="1"/>
  <c r="H17" i="9"/>
  <c r="I17" i="9" s="1"/>
  <c r="D18" i="9"/>
  <c r="E18" i="9" s="1"/>
  <c r="F18" i="9" s="1"/>
  <c r="H18" i="9"/>
  <c r="I18" i="9"/>
  <c r="D19" i="9"/>
  <c r="E19" i="9" s="1"/>
  <c r="F19" i="9" s="1"/>
  <c r="H19" i="9"/>
  <c r="I19" i="9" s="1"/>
  <c r="D20" i="9"/>
  <c r="E20" i="9" s="1"/>
  <c r="F20" i="9" s="1"/>
  <c r="J20" i="9" s="1"/>
  <c r="H20" i="9"/>
  <c r="I20" i="9"/>
  <c r="D21" i="9"/>
  <c r="E21" i="9"/>
  <c r="F21" i="9" s="1"/>
  <c r="H21" i="9"/>
  <c r="I21" i="9" s="1"/>
  <c r="D22" i="9"/>
  <c r="E22" i="9" s="1"/>
  <c r="F22" i="9" s="1"/>
  <c r="H22" i="9"/>
  <c r="I22" i="9" s="1"/>
  <c r="D23" i="9"/>
  <c r="E23" i="9" s="1"/>
  <c r="F23" i="9" s="1"/>
  <c r="H23" i="9"/>
  <c r="I23" i="9" s="1"/>
  <c r="D24" i="9"/>
  <c r="E24" i="9" s="1"/>
  <c r="F24" i="9" s="1"/>
  <c r="H24" i="9"/>
  <c r="I24" i="9" s="1"/>
  <c r="D25" i="9"/>
  <c r="E25" i="9" s="1"/>
  <c r="F25" i="9" s="1"/>
  <c r="H25" i="9"/>
  <c r="I25" i="9" s="1"/>
  <c r="D26" i="9"/>
  <c r="E26" i="9"/>
  <c r="F26" i="9" s="1"/>
  <c r="H26" i="9"/>
  <c r="I26" i="9"/>
  <c r="D27" i="9"/>
  <c r="E27" i="9" s="1"/>
  <c r="F27" i="9" s="1"/>
  <c r="H27" i="9"/>
  <c r="I27" i="9" s="1"/>
  <c r="D28" i="9"/>
  <c r="E28" i="9"/>
  <c r="F28" i="9" s="1"/>
  <c r="H28" i="9"/>
  <c r="I28" i="9"/>
  <c r="D29" i="9"/>
  <c r="E29" i="9" s="1"/>
  <c r="F29" i="9" s="1"/>
  <c r="H29" i="9"/>
  <c r="I29" i="9" s="1"/>
  <c r="D30" i="9"/>
  <c r="E30" i="9" s="1"/>
  <c r="F30" i="9" s="1"/>
  <c r="H30" i="9"/>
  <c r="I30" i="9" s="1"/>
  <c r="D31" i="9"/>
  <c r="E31" i="9" s="1"/>
  <c r="F31" i="9" s="1"/>
  <c r="H31" i="9"/>
  <c r="I31" i="9" s="1"/>
  <c r="D32" i="9"/>
  <c r="E32" i="9" s="1"/>
  <c r="F32" i="9" s="1"/>
  <c r="H32" i="9"/>
  <c r="I32" i="9" s="1"/>
  <c r="D23" i="8"/>
  <c r="E23" i="8" s="1"/>
  <c r="F23" i="8" s="1"/>
  <c r="J23" i="8" s="1"/>
  <c r="H23" i="8"/>
  <c r="I23" i="8" s="1"/>
  <c r="D24" i="8"/>
  <c r="E24" i="8" s="1"/>
  <c r="F24" i="8" s="1"/>
  <c r="H24" i="8"/>
  <c r="I24" i="8" s="1"/>
  <c r="D25" i="8"/>
  <c r="E25" i="8" s="1"/>
  <c r="F25" i="8" s="1"/>
  <c r="H25" i="8"/>
  <c r="I25" i="8"/>
  <c r="D26" i="8"/>
  <c r="E26" i="8" s="1"/>
  <c r="F26" i="8" s="1"/>
  <c r="H26" i="8"/>
  <c r="I26" i="8" s="1"/>
  <c r="D27" i="8"/>
  <c r="E27" i="8" s="1"/>
  <c r="F27" i="8" s="1"/>
  <c r="J27" i="8" s="1"/>
  <c r="H27" i="8"/>
  <c r="I27" i="8" s="1"/>
  <c r="D28" i="8"/>
  <c r="E28" i="8" s="1"/>
  <c r="F28" i="8" s="1"/>
  <c r="H28" i="8"/>
  <c r="I28" i="8" s="1"/>
  <c r="D29" i="8"/>
  <c r="E29" i="8" s="1"/>
  <c r="F29" i="8" s="1"/>
  <c r="H29" i="8"/>
  <c r="I29" i="8" s="1"/>
  <c r="D30" i="8"/>
  <c r="E30" i="8" s="1"/>
  <c r="F30" i="8" s="1"/>
  <c r="H30" i="8"/>
  <c r="I30" i="8" s="1"/>
  <c r="D31" i="8"/>
  <c r="E31" i="8" s="1"/>
  <c r="F31" i="8" s="1"/>
  <c r="H31" i="8"/>
  <c r="I31" i="8" s="1"/>
  <c r="D32" i="8"/>
  <c r="E32" i="8" s="1"/>
  <c r="F32" i="8" s="1"/>
  <c r="H32" i="8"/>
  <c r="I32" i="8" s="1"/>
  <c r="D27" i="15"/>
  <c r="E27" i="15" s="1"/>
  <c r="F27" i="15" s="1"/>
  <c r="H27" i="15"/>
  <c r="I27" i="15" s="1"/>
  <c r="D28" i="15"/>
  <c r="E28" i="15" s="1"/>
  <c r="F28" i="15" s="1"/>
  <c r="H28" i="15"/>
  <c r="I28" i="15" s="1"/>
  <c r="D29" i="15"/>
  <c r="E29" i="15"/>
  <c r="F29" i="15" s="1"/>
  <c r="H29" i="15"/>
  <c r="I29" i="15" s="1"/>
  <c r="D30" i="15"/>
  <c r="E30" i="15"/>
  <c r="F30" i="15" s="1"/>
  <c r="J30" i="15" s="1"/>
  <c r="H30" i="15"/>
  <c r="I30" i="15"/>
  <c r="D31" i="15"/>
  <c r="E31" i="15" s="1"/>
  <c r="F31" i="15" s="1"/>
  <c r="H31" i="15"/>
  <c r="I31" i="15" s="1"/>
  <c r="D32" i="15"/>
  <c r="E32" i="15"/>
  <c r="F32" i="15" s="1"/>
  <c r="H32" i="15"/>
  <c r="I32" i="15" s="1"/>
  <c r="D26" i="21"/>
  <c r="E26" i="21" s="1"/>
  <c r="F26" i="21" s="1"/>
  <c r="D25" i="21"/>
  <c r="E25" i="21" s="1"/>
  <c r="F25" i="21" s="1"/>
  <c r="D24" i="21"/>
  <c r="E24" i="21" s="1"/>
  <c r="F24" i="21" s="1"/>
  <c r="D23" i="21"/>
  <c r="E23" i="21"/>
  <c r="F23" i="21" s="1"/>
  <c r="D22" i="21"/>
  <c r="E22" i="21"/>
  <c r="F22" i="21" s="1"/>
  <c r="D21" i="21"/>
  <c r="E21" i="21" s="1"/>
  <c r="F21" i="21" s="1"/>
  <c r="D20" i="21"/>
  <c r="E20" i="21" s="1"/>
  <c r="F20" i="21" s="1"/>
  <c r="D19" i="21"/>
  <c r="E19" i="21" s="1"/>
  <c r="F19" i="21" s="1"/>
  <c r="D18" i="21"/>
  <c r="E18" i="21" s="1"/>
  <c r="F18" i="21" s="1"/>
  <c r="D17" i="21"/>
  <c r="E17" i="21" s="1"/>
  <c r="F17" i="21" s="1"/>
  <c r="D16" i="21"/>
  <c r="E16" i="21" s="1"/>
  <c r="F16" i="21" s="1"/>
  <c r="D15" i="21"/>
  <c r="E15" i="21" s="1"/>
  <c r="F15" i="21" s="1"/>
  <c r="D14" i="21"/>
  <c r="E14" i="21" s="1"/>
  <c r="F14" i="21" s="1"/>
  <c r="D14" i="12"/>
  <c r="E14" i="12" s="1"/>
  <c r="F14" i="12" s="1"/>
  <c r="D14" i="9"/>
  <c r="E14" i="9" s="1"/>
  <c r="F14" i="9" s="1"/>
  <c r="D22" i="8"/>
  <c r="E22" i="8" s="1"/>
  <c r="F22" i="8" s="1"/>
  <c r="D21" i="8"/>
  <c r="E21" i="8" s="1"/>
  <c r="F21" i="8" s="1"/>
  <c r="D20" i="8"/>
  <c r="E20" i="8" s="1"/>
  <c r="F20" i="8" s="1"/>
  <c r="D19" i="8"/>
  <c r="E19" i="8" s="1"/>
  <c r="F19" i="8" s="1"/>
  <c r="D18" i="8"/>
  <c r="E18" i="8" s="1"/>
  <c r="F18" i="8" s="1"/>
  <c r="D17" i="8"/>
  <c r="E17" i="8" s="1"/>
  <c r="F17" i="8" s="1"/>
  <c r="D16" i="8"/>
  <c r="E16" i="8" s="1"/>
  <c r="F16" i="8" s="1"/>
  <c r="D15" i="8"/>
  <c r="E15" i="8" s="1"/>
  <c r="F15" i="8" s="1"/>
  <c r="D14" i="8"/>
  <c r="E14" i="8" s="1"/>
  <c r="F14" i="8" s="1"/>
  <c r="D26" i="15"/>
  <c r="E26" i="15"/>
  <c r="F26" i="15" s="1"/>
  <c r="D25" i="15"/>
  <c r="E25" i="15" s="1"/>
  <c r="F25" i="15" s="1"/>
  <c r="D24" i="15"/>
  <c r="E24" i="15" s="1"/>
  <c r="F24" i="15" s="1"/>
  <c r="D23" i="15"/>
  <c r="E23" i="15" s="1"/>
  <c r="F23" i="15" s="1"/>
  <c r="D22" i="15"/>
  <c r="E22" i="15" s="1"/>
  <c r="F22" i="15" s="1"/>
  <c r="D21" i="15"/>
  <c r="E21" i="15"/>
  <c r="F21" i="15" s="1"/>
  <c r="J21" i="15" s="1"/>
  <c r="D20" i="15"/>
  <c r="E20" i="15" s="1"/>
  <c r="F20" i="15" s="1"/>
  <c r="D19" i="15"/>
  <c r="E19" i="15" s="1"/>
  <c r="F19" i="15" s="1"/>
  <c r="D18" i="15"/>
  <c r="E18" i="15" s="1"/>
  <c r="F18" i="15" s="1"/>
  <c r="D17" i="15"/>
  <c r="E17" i="15" s="1"/>
  <c r="F17" i="15" s="1"/>
  <c r="D16" i="15"/>
  <c r="E16" i="15" s="1"/>
  <c r="F16" i="15" s="1"/>
  <c r="D15" i="15"/>
  <c r="E15" i="15" s="1"/>
  <c r="F15" i="15" s="1"/>
  <c r="D14" i="15"/>
  <c r="E14" i="15" s="1"/>
  <c r="F14" i="15" s="1"/>
  <c r="J14" i="15" s="1"/>
  <c r="D25" i="7"/>
  <c r="E25" i="7" s="1"/>
  <c r="F25" i="7" s="1"/>
  <c r="D24" i="7"/>
  <c r="E24" i="7" s="1"/>
  <c r="F24" i="7" s="1"/>
  <c r="D23" i="7"/>
  <c r="E23" i="7" s="1"/>
  <c r="F23" i="7" s="1"/>
  <c r="D22" i="7"/>
  <c r="E22" i="7" s="1"/>
  <c r="F22" i="7" s="1"/>
  <c r="D21" i="7"/>
  <c r="E21" i="7" s="1"/>
  <c r="F21" i="7" s="1"/>
  <c r="D20" i="7"/>
  <c r="E20" i="7" s="1"/>
  <c r="F20" i="7" s="1"/>
  <c r="J20" i="7" s="1"/>
  <c r="D19" i="7"/>
  <c r="E19" i="7" s="1"/>
  <c r="F19" i="7" s="1"/>
  <c r="D18" i="7"/>
  <c r="E18" i="7"/>
  <c r="F18" i="7" s="1"/>
  <c r="D17" i="7"/>
  <c r="E17" i="7"/>
  <c r="F17" i="7" s="1"/>
  <c r="D16" i="7"/>
  <c r="E16" i="7" s="1"/>
  <c r="F16" i="7" s="1"/>
  <c r="D15" i="7"/>
  <c r="E15" i="7" s="1"/>
  <c r="F15" i="7" s="1"/>
  <c r="D14" i="7"/>
  <c r="E14" i="7" s="1"/>
  <c r="F14" i="7" s="1"/>
  <c r="J14" i="7" s="1"/>
  <c r="D24" i="11"/>
  <c r="E24" i="11" s="1"/>
  <c r="F24" i="11" s="1"/>
  <c r="J24" i="11" s="1"/>
  <c r="D23" i="11"/>
  <c r="E23" i="11"/>
  <c r="F23" i="11" s="1"/>
  <c r="D22" i="11"/>
  <c r="E22" i="11" s="1"/>
  <c r="F22" i="11" s="1"/>
  <c r="D21" i="11"/>
  <c r="E21" i="11" s="1"/>
  <c r="F21" i="11" s="1"/>
  <c r="D20" i="11"/>
  <c r="E20" i="11" s="1"/>
  <c r="F20" i="11" s="1"/>
  <c r="D19" i="11"/>
  <c r="E19" i="11" s="1"/>
  <c r="F19" i="11" s="1"/>
  <c r="D18" i="11"/>
  <c r="E18" i="11"/>
  <c r="F18" i="11" s="1"/>
  <c r="D17" i="11"/>
  <c r="E17" i="11" s="1"/>
  <c r="F17" i="11" s="1"/>
  <c r="D16" i="11"/>
  <c r="E16" i="11" s="1"/>
  <c r="F16" i="11" s="1"/>
  <c r="D15" i="11"/>
  <c r="E15" i="11" s="1"/>
  <c r="F15" i="11" s="1"/>
  <c r="D14" i="11"/>
  <c r="E14" i="11" s="1"/>
  <c r="F14" i="11" s="1"/>
  <c r="D24" i="6"/>
  <c r="E24" i="6" s="1"/>
  <c r="F24" i="6" s="1"/>
  <c r="D23" i="6"/>
  <c r="E23" i="6" s="1"/>
  <c r="F23" i="6" s="1"/>
  <c r="D22" i="6"/>
  <c r="E22" i="6" s="1"/>
  <c r="F22" i="6" s="1"/>
  <c r="D21" i="6"/>
  <c r="E21" i="6" s="1"/>
  <c r="F21" i="6" s="1"/>
  <c r="D20" i="6"/>
  <c r="E20" i="6" s="1"/>
  <c r="F20" i="6" s="1"/>
  <c r="D19" i="6"/>
  <c r="E19" i="6" s="1"/>
  <c r="F19" i="6" s="1"/>
  <c r="D18" i="6"/>
  <c r="E18" i="6" s="1"/>
  <c r="F18" i="6" s="1"/>
  <c r="D17" i="6"/>
  <c r="E17" i="6" s="1"/>
  <c r="F17" i="6" s="1"/>
  <c r="D16" i="6"/>
  <c r="E16" i="6" s="1"/>
  <c r="F16" i="6" s="1"/>
  <c r="D15" i="6"/>
  <c r="E15" i="6" s="1"/>
  <c r="F15" i="6" s="1"/>
  <c r="D14" i="6"/>
  <c r="E14" i="6" s="1"/>
  <c r="F14" i="6" s="1"/>
  <c r="D25" i="5"/>
  <c r="E25" i="5" s="1"/>
  <c r="F25" i="5" s="1"/>
  <c r="D24" i="5"/>
  <c r="E24" i="5" s="1"/>
  <c r="F24" i="5" s="1"/>
  <c r="D23" i="5"/>
  <c r="E23" i="5" s="1"/>
  <c r="F23" i="5" s="1"/>
  <c r="D22" i="5"/>
  <c r="E22" i="5" s="1"/>
  <c r="F22" i="5" s="1"/>
  <c r="D21" i="5"/>
  <c r="E21" i="5" s="1"/>
  <c r="F21" i="5" s="1"/>
  <c r="D20" i="5"/>
  <c r="E20" i="5" s="1"/>
  <c r="F20" i="5" s="1"/>
  <c r="D19" i="5"/>
  <c r="E19" i="5" s="1"/>
  <c r="F19" i="5" s="1"/>
  <c r="D18" i="5"/>
  <c r="E18" i="5" s="1"/>
  <c r="F18" i="5" s="1"/>
  <c r="D17" i="5"/>
  <c r="E17" i="5" s="1"/>
  <c r="F17" i="5" s="1"/>
  <c r="D16" i="5"/>
  <c r="E16" i="5" s="1"/>
  <c r="F16" i="5" s="1"/>
  <c r="D15" i="5"/>
  <c r="E15" i="5" s="1"/>
  <c r="F15" i="5" s="1"/>
  <c r="D14" i="5"/>
  <c r="E14" i="5" s="1"/>
  <c r="F14" i="5" s="1"/>
  <c r="L8" i="5"/>
  <c r="L8" i="6" s="1"/>
  <c r="L8" i="11" s="1"/>
  <c r="L8" i="7" s="1"/>
  <c r="L8" i="15" s="1"/>
  <c r="L8" i="8" s="1"/>
  <c r="L8" i="9" s="1"/>
  <c r="L8" i="12" s="1"/>
  <c r="L8" i="21" s="1"/>
  <c r="C8" i="5"/>
  <c r="C8" i="6" s="1"/>
  <c r="C8" i="11" s="1"/>
  <c r="C8" i="7" s="1"/>
  <c r="C8" i="15" s="1"/>
  <c r="C8" i="8" s="1"/>
  <c r="C8" i="9" s="1"/>
  <c r="C8" i="12" s="1"/>
  <c r="C8" i="21" s="1"/>
  <c r="L6" i="6"/>
  <c r="L6" i="7"/>
  <c r="L6" i="15" s="1"/>
  <c r="L6" i="8" s="1"/>
  <c r="L6" i="9" s="1"/>
  <c r="L6" i="12" s="1"/>
  <c r="L6" i="21" s="1"/>
  <c r="C6" i="5"/>
  <c r="C6" i="6" s="1"/>
  <c r="C6" i="11" s="1"/>
  <c r="C6" i="7" s="1"/>
  <c r="C6" i="15" s="1"/>
  <c r="C6" i="8" s="1"/>
  <c r="C6" i="9" s="1"/>
  <c r="C6" i="12" s="1"/>
  <c r="C6" i="21" s="1"/>
  <c r="J35" i="5"/>
  <c r="J35" i="6" s="1"/>
  <c r="J35" i="11" s="1"/>
  <c r="J35" i="7" s="1"/>
  <c r="J35" i="15" s="1"/>
  <c r="J35" i="8" s="1"/>
  <c r="J35" i="9" s="1"/>
  <c r="J35" i="12" s="1"/>
  <c r="J35" i="21" s="1"/>
  <c r="L4" i="5"/>
  <c r="L4" i="6" s="1"/>
  <c r="L4" i="7" s="1"/>
  <c r="L4" i="15" s="1"/>
  <c r="L4" i="8" s="1"/>
  <c r="L4" i="9" s="1"/>
  <c r="L4" i="12" s="1"/>
  <c r="G4" i="5"/>
  <c r="G4" i="6" s="1"/>
  <c r="G4" i="7" s="1"/>
  <c r="G4" i="15" s="1"/>
  <c r="G4" i="8" s="1"/>
  <c r="B8" i="5"/>
  <c r="B8" i="6" s="1"/>
  <c r="B8" i="11" s="1"/>
  <c r="B8" i="7" s="1"/>
  <c r="B8" i="15" s="1"/>
  <c r="B8" i="8" s="1"/>
  <c r="B8" i="9" s="1"/>
  <c r="B8" i="12" s="1"/>
  <c r="B8" i="21" s="1"/>
  <c r="J6" i="5"/>
  <c r="J6" i="6"/>
  <c r="J6" i="7" s="1"/>
  <c r="J6" i="15" s="1"/>
  <c r="J6" i="8" s="1"/>
  <c r="J6" i="9" s="1"/>
  <c r="J6" i="12" s="1"/>
  <c r="J6" i="21" s="1"/>
  <c r="B6" i="5"/>
  <c r="B6" i="6" s="1"/>
  <c r="B6" i="11" s="1"/>
  <c r="B6" i="7" s="1"/>
  <c r="B6" i="15" s="1"/>
  <c r="B6" i="8" s="1"/>
  <c r="B6" i="9" s="1"/>
  <c r="B6" i="12" s="1"/>
  <c r="B6" i="21" s="1"/>
  <c r="D14" i="1"/>
  <c r="E14" i="1" s="1"/>
  <c r="F14" i="1" s="1"/>
  <c r="H14" i="21"/>
  <c r="I14" i="21" s="1"/>
  <c r="H15" i="21"/>
  <c r="I15" i="21" s="1"/>
  <c r="H16" i="21"/>
  <c r="I16" i="21" s="1"/>
  <c r="H17" i="21"/>
  <c r="I17" i="21" s="1"/>
  <c r="H18" i="21"/>
  <c r="I18" i="21"/>
  <c r="H19" i="21"/>
  <c r="I19" i="21" s="1"/>
  <c r="H20" i="21"/>
  <c r="I20" i="21" s="1"/>
  <c r="H21" i="21"/>
  <c r="I21" i="21" s="1"/>
  <c r="H22" i="21"/>
  <c r="I22" i="21" s="1"/>
  <c r="H23" i="21"/>
  <c r="I23" i="21" s="1"/>
  <c r="H24" i="21"/>
  <c r="I24" i="21"/>
  <c r="H25" i="21"/>
  <c r="I25" i="21" s="1"/>
  <c r="H26" i="21"/>
  <c r="I26" i="21" s="1"/>
  <c r="K39" i="21"/>
  <c r="H14" i="1"/>
  <c r="I14" i="1" s="1"/>
  <c r="H14" i="5"/>
  <c r="I14" i="5" s="1"/>
  <c r="H15" i="5"/>
  <c r="I15" i="5" s="1"/>
  <c r="H16" i="5"/>
  <c r="I16" i="5" s="1"/>
  <c r="H17" i="5"/>
  <c r="I17" i="5" s="1"/>
  <c r="H18" i="5"/>
  <c r="I18" i="5" s="1"/>
  <c r="H19" i="5"/>
  <c r="I19" i="5" s="1"/>
  <c r="H20" i="5"/>
  <c r="I20" i="5"/>
  <c r="H21" i="5"/>
  <c r="I21" i="5" s="1"/>
  <c r="H22" i="5"/>
  <c r="I22" i="5" s="1"/>
  <c r="H23" i="5"/>
  <c r="I23" i="5" s="1"/>
  <c r="H24" i="5"/>
  <c r="I24" i="5" s="1"/>
  <c r="J24" i="5" s="1"/>
  <c r="K24" i="5" s="1"/>
  <c r="H25" i="5"/>
  <c r="I25" i="5" s="1"/>
  <c r="H26" i="5"/>
  <c r="I26" i="5" s="1"/>
  <c r="H14" i="6"/>
  <c r="I14" i="6" s="1"/>
  <c r="H15" i="6"/>
  <c r="I15" i="6" s="1"/>
  <c r="H16" i="6"/>
  <c r="I16" i="6" s="1"/>
  <c r="H17" i="6"/>
  <c r="I17" i="6" s="1"/>
  <c r="H18" i="6"/>
  <c r="I18" i="6" s="1"/>
  <c r="H19" i="6"/>
  <c r="I19" i="6" s="1"/>
  <c r="H20" i="6"/>
  <c r="I20" i="6"/>
  <c r="H21" i="6"/>
  <c r="I21" i="6" s="1"/>
  <c r="H22" i="6"/>
  <c r="I22" i="6" s="1"/>
  <c r="H23" i="6"/>
  <c r="I23" i="6" s="1"/>
  <c r="H24" i="6"/>
  <c r="I24" i="6"/>
  <c r="H14" i="11"/>
  <c r="I14" i="11" s="1"/>
  <c r="H15" i="11"/>
  <c r="I15" i="11" s="1"/>
  <c r="H16" i="11"/>
  <c r="I16" i="11" s="1"/>
  <c r="H17" i="11"/>
  <c r="I17" i="11" s="1"/>
  <c r="H18" i="11"/>
  <c r="I18" i="11" s="1"/>
  <c r="H19" i="11"/>
  <c r="I19" i="11" s="1"/>
  <c r="H20" i="11"/>
  <c r="I20" i="11" s="1"/>
  <c r="H21" i="11"/>
  <c r="I21" i="11" s="1"/>
  <c r="H22" i="11"/>
  <c r="I22" i="11" s="1"/>
  <c r="H23" i="11"/>
  <c r="I23" i="11" s="1"/>
  <c r="H14" i="7"/>
  <c r="I14" i="7" s="1"/>
  <c r="H15" i="7"/>
  <c r="I15" i="7" s="1"/>
  <c r="H16" i="7"/>
  <c r="I16" i="7" s="1"/>
  <c r="H17" i="7"/>
  <c r="I17" i="7" s="1"/>
  <c r="H18" i="7"/>
  <c r="I18" i="7" s="1"/>
  <c r="H19" i="7"/>
  <c r="I19" i="7" s="1"/>
  <c r="H20" i="7"/>
  <c r="I20" i="7"/>
  <c r="H21" i="7"/>
  <c r="I21" i="7" s="1"/>
  <c r="H22" i="7"/>
  <c r="I22" i="7"/>
  <c r="H23" i="7"/>
  <c r="I23" i="7" s="1"/>
  <c r="H24" i="7"/>
  <c r="I24" i="7" s="1"/>
  <c r="H25" i="7"/>
  <c r="I25" i="7" s="1"/>
  <c r="H14" i="15"/>
  <c r="I14" i="15"/>
  <c r="H15" i="15"/>
  <c r="I15" i="15" s="1"/>
  <c r="H16" i="15"/>
  <c r="I16" i="15" s="1"/>
  <c r="H17" i="15"/>
  <c r="I17" i="15" s="1"/>
  <c r="H18" i="15"/>
  <c r="I18" i="15" s="1"/>
  <c r="H19" i="15"/>
  <c r="I19" i="15" s="1"/>
  <c r="H20" i="15"/>
  <c r="I20" i="15" s="1"/>
  <c r="H21" i="15"/>
  <c r="I21" i="15" s="1"/>
  <c r="H22" i="15"/>
  <c r="I22" i="15" s="1"/>
  <c r="H23" i="15"/>
  <c r="I23" i="15" s="1"/>
  <c r="H24" i="15"/>
  <c r="I24" i="15"/>
  <c r="H25" i="15"/>
  <c r="I25" i="15" s="1"/>
  <c r="H26" i="15"/>
  <c r="I26" i="15" s="1"/>
  <c r="H14" i="8"/>
  <c r="I14" i="8" s="1"/>
  <c r="H15" i="8"/>
  <c r="I15" i="8" s="1"/>
  <c r="H16" i="8"/>
  <c r="I16" i="8" s="1"/>
  <c r="H17" i="8"/>
  <c r="I17" i="8" s="1"/>
  <c r="H18" i="8"/>
  <c r="I18" i="8" s="1"/>
  <c r="H19" i="8"/>
  <c r="I19" i="8" s="1"/>
  <c r="H20" i="8"/>
  <c r="I20" i="8"/>
  <c r="H21" i="8"/>
  <c r="I21" i="8" s="1"/>
  <c r="H22" i="8"/>
  <c r="I22" i="8" s="1"/>
  <c r="H14" i="9"/>
  <c r="I14" i="9" s="1"/>
  <c r="H14" i="12"/>
  <c r="I14" i="12"/>
  <c r="L10" i="1"/>
  <c r="K39" i="15"/>
  <c r="K39" i="12"/>
  <c r="K39" i="9"/>
  <c r="K39" i="8"/>
  <c r="K39" i="11"/>
  <c r="K39" i="7"/>
  <c r="K39" i="6"/>
  <c r="K39" i="5"/>
  <c r="G10" i="7"/>
  <c r="J32" i="15" l="1"/>
  <c r="J29" i="8"/>
  <c r="J16" i="1"/>
  <c r="K16" i="1" s="1"/>
  <c r="J29" i="6"/>
  <c r="K29" i="6" s="1"/>
  <c r="J32" i="5"/>
  <c r="K32" i="5" s="1"/>
  <c r="J28" i="9"/>
  <c r="J23" i="12"/>
  <c r="K27" i="5"/>
  <c r="J27" i="9"/>
  <c r="J28" i="5"/>
  <c r="K28" i="5" s="1"/>
  <c r="J20" i="21"/>
  <c r="J19" i="12"/>
  <c r="J17" i="5"/>
  <c r="K17" i="5" s="1"/>
  <c r="J20" i="12"/>
  <c r="J25" i="15"/>
  <c r="J21" i="1"/>
  <c r="K21" i="1" s="1"/>
  <c r="J32" i="7"/>
  <c r="J28" i="6"/>
  <c r="K28" i="6" s="1"/>
  <c r="B4" i="6"/>
  <c r="B4" i="7" s="1"/>
  <c r="J32" i="11"/>
  <c r="J24" i="7"/>
  <c r="J14" i="12"/>
  <c r="J30" i="5"/>
  <c r="J17" i="8"/>
  <c r="J18" i="21"/>
  <c r="J31" i="9"/>
  <c r="J22" i="9"/>
  <c r="J26" i="5"/>
  <c r="J23" i="6"/>
  <c r="K23" i="6" s="1"/>
  <c r="J18" i="5"/>
  <c r="K18" i="5" s="1"/>
  <c r="J22" i="11"/>
  <c r="J16" i="7"/>
  <c r="K16" i="7" s="1"/>
  <c r="J24" i="21"/>
  <c r="J28" i="21"/>
  <c r="J16" i="21"/>
  <c r="J27" i="11"/>
  <c r="K27" i="11" s="1"/>
  <c r="J29" i="21"/>
  <c r="J20" i="5"/>
  <c r="K20" i="5" s="1"/>
  <c r="J24" i="6"/>
  <c r="K24" i="6" s="1"/>
  <c r="J18" i="7"/>
  <c r="K18" i="7" s="1"/>
  <c r="J22" i="7"/>
  <c r="J22" i="15"/>
  <c r="J25" i="8"/>
  <c r="J32" i="9"/>
  <c r="J18" i="12"/>
  <c r="J19" i="6"/>
  <c r="K19" i="6" s="1"/>
  <c r="J18" i="9"/>
  <c r="J15" i="7"/>
  <c r="K15" i="7" s="1"/>
  <c r="J28" i="12"/>
  <c r="J30" i="6"/>
  <c r="K30" i="6" s="1"/>
  <c r="J26" i="21"/>
  <c r="J26" i="15"/>
  <c r="J17" i="6"/>
  <c r="K17" i="6" s="1"/>
  <c r="J22" i="21"/>
  <c r="J26" i="6"/>
  <c r="K26" i="6" s="1"/>
  <c r="J23" i="15"/>
  <c r="J19" i="7"/>
  <c r="K19" i="7" s="1"/>
  <c r="J23" i="21"/>
  <c r="J23" i="7"/>
  <c r="J24" i="9"/>
  <c r="J18" i="6"/>
  <c r="K18" i="6" s="1"/>
  <c r="J25" i="12"/>
  <c r="J18" i="1"/>
  <c r="K18" i="1" s="1"/>
  <c r="J23" i="11"/>
  <c r="K23" i="11" s="1"/>
  <c r="J25" i="5"/>
  <c r="K25" i="5" s="1"/>
  <c r="J25" i="7"/>
  <c r="K25" i="7" s="1"/>
  <c r="J18" i="8"/>
  <c r="J14" i="21"/>
  <c r="J21" i="21"/>
  <c r="J30" i="8"/>
  <c r="J24" i="8"/>
  <c r="J26" i="9"/>
  <c r="J23" i="9"/>
  <c r="J21" i="9"/>
  <c r="J19" i="9"/>
  <c r="J17" i="9"/>
  <c r="J32" i="12"/>
  <c r="J29" i="11"/>
  <c r="J17" i="7"/>
  <c r="K17" i="7" s="1"/>
  <c r="J29" i="9"/>
  <c r="J22" i="1"/>
  <c r="K22" i="1" s="1"/>
  <c r="J15" i="21"/>
  <c r="J29" i="12"/>
  <c r="J27" i="12"/>
  <c r="J21" i="12"/>
  <c r="J32" i="1"/>
  <c r="K32" i="1" s="1"/>
  <c r="J27" i="21"/>
  <c r="J15" i="6"/>
  <c r="K15" i="6" s="1"/>
  <c r="J20" i="11"/>
  <c r="K20" i="11" s="1"/>
  <c r="J21" i="7"/>
  <c r="K21" i="7" s="1"/>
  <c r="J20" i="8"/>
  <c r="J31" i="11"/>
  <c r="K31" i="11" s="1"/>
  <c r="J26" i="7"/>
  <c r="J27" i="15"/>
  <c r="J30" i="1"/>
  <c r="K30" i="1" s="1"/>
  <c r="J31" i="15"/>
  <c r="J26" i="1"/>
  <c r="K26" i="1" s="1"/>
  <c r="J14" i="1"/>
  <c r="L14" i="1" s="1"/>
  <c r="J16" i="6"/>
  <c r="K16" i="6" s="1"/>
  <c r="J21" i="6"/>
  <c r="K21" i="6" s="1"/>
  <c r="J16" i="11"/>
  <c r="K16" i="11" s="1"/>
  <c r="J18" i="15"/>
  <c r="J21" i="8"/>
  <c r="J25" i="21"/>
  <c r="J28" i="15"/>
  <c r="J32" i="8"/>
  <c r="J24" i="1"/>
  <c r="K24" i="1" s="1"/>
  <c r="J27" i="6"/>
  <c r="K27" i="6" s="1"/>
  <c r="K32" i="11"/>
  <c r="J27" i="7"/>
  <c r="J25" i="11"/>
  <c r="K25" i="11" s="1"/>
  <c r="J14" i="11"/>
  <c r="K14" i="11" s="1"/>
  <c r="J16" i="15"/>
  <c r="J17" i="21"/>
  <c r="J22" i="5"/>
  <c r="K22" i="5" s="1"/>
  <c r="J14" i="8"/>
  <c r="J22" i="8"/>
  <c r="J30" i="9"/>
  <c r="J16" i="9"/>
  <c r="J28" i="1"/>
  <c r="K28" i="1" s="1"/>
  <c r="J30" i="21"/>
  <c r="J16" i="8"/>
  <c r="J18" i="11"/>
  <c r="K18" i="11" s="1"/>
  <c r="G11" i="1"/>
  <c r="J23" i="5"/>
  <c r="K23" i="5" s="1"/>
  <c r="J20" i="15"/>
  <c r="J24" i="15"/>
  <c r="J14" i="9"/>
  <c r="J29" i="15"/>
  <c r="J26" i="12"/>
  <c r="J29" i="1"/>
  <c r="K29" i="1" s="1"/>
  <c r="J32" i="6"/>
  <c r="K32" i="6" s="1"/>
  <c r="J29" i="7"/>
  <c r="K29" i="7" s="1"/>
  <c r="J30" i="7"/>
  <c r="J32" i="21"/>
  <c r="J15" i="1"/>
  <c r="K15" i="1" s="1"/>
  <c r="K14" i="1"/>
  <c r="J17" i="1"/>
  <c r="K17" i="1" s="1"/>
  <c r="J23" i="1"/>
  <c r="K23" i="1" s="1"/>
  <c r="J25" i="1"/>
  <c r="K25" i="1" s="1"/>
  <c r="J31" i="1"/>
  <c r="K31" i="1" s="1"/>
  <c r="L9" i="11"/>
  <c r="L9" i="7" s="1"/>
  <c r="L9" i="15" s="1"/>
  <c r="L9" i="8" s="1"/>
  <c r="L9" i="9" s="1"/>
  <c r="L9" i="12" s="1"/>
  <c r="L9" i="21" s="1"/>
  <c r="L9" i="6"/>
  <c r="K24" i="11"/>
  <c r="K29" i="11"/>
  <c r="K28" i="7"/>
  <c r="K32" i="7"/>
  <c r="K26" i="5"/>
  <c r="K30" i="5"/>
  <c r="K28" i="11"/>
  <c r="J19" i="21"/>
  <c r="J30" i="12"/>
  <c r="J24" i="12"/>
  <c r="J22" i="12"/>
  <c r="J31" i="12"/>
  <c r="J17" i="12"/>
  <c r="J15" i="12"/>
  <c r="J16" i="12"/>
  <c r="J25" i="9"/>
  <c r="J15" i="9"/>
  <c r="J15" i="8"/>
  <c r="J19" i="8"/>
  <c r="J28" i="8"/>
  <c r="J26" i="8"/>
  <c r="J31" i="8"/>
  <c r="J19" i="15"/>
  <c r="J15" i="15"/>
  <c r="J17" i="15"/>
  <c r="K14" i="7"/>
  <c r="K31" i="7"/>
  <c r="J21" i="11"/>
  <c r="K21" i="11" s="1"/>
  <c r="J15" i="11"/>
  <c r="K15" i="11" s="1"/>
  <c r="J17" i="11"/>
  <c r="K17" i="11" s="1"/>
  <c r="J19" i="11"/>
  <c r="K19" i="11" s="1"/>
  <c r="J26" i="11"/>
  <c r="K26" i="11" s="1"/>
  <c r="J30" i="11"/>
  <c r="K30" i="11" s="1"/>
  <c r="L10" i="7"/>
  <c r="L14" i="7" s="1"/>
  <c r="G10" i="15"/>
  <c r="K24" i="7"/>
  <c r="J25" i="6"/>
  <c r="K25" i="6" s="1"/>
  <c r="J22" i="6"/>
  <c r="K22" i="6" s="1"/>
  <c r="J31" i="6"/>
  <c r="K31" i="6" s="1"/>
  <c r="J14" i="6"/>
  <c r="J20" i="6"/>
  <c r="K20" i="6" s="1"/>
  <c r="K20" i="7"/>
  <c r="K30" i="7"/>
  <c r="K27" i="7"/>
  <c r="K22" i="7"/>
  <c r="K23" i="7"/>
  <c r="K22" i="11"/>
  <c r="J31" i="5"/>
  <c r="K31" i="5" s="1"/>
  <c r="J14" i="5"/>
  <c r="J15" i="5"/>
  <c r="K15" i="5" s="1"/>
  <c r="J19" i="5"/>
  <c r="K19" i="5" s="1"/>
  <c r="J21" i="5"/>
  <c r="K21" i="5" s="1"/>
  <c r="J29" i="5"/>
  <c r="K29" i="5" s="1"/>
  <c r="J16" i="5"/>
  <c r="K16" i="5" s="1"/>
  <c r="B37" i="7" l="1"/>
  <c r="B36" i="7" s="1"/>
  <c r="B37" i="21"/>
  <c r="B37" i="12"/>
  <c r="G11" i="7"/>
  <c r="K31" i="15"/>
  <c r="L15" i="7"/>
  <c r="L16" i="7" s="1"/>
  <c r="L17" i="7" s="1"/>
  <c r="L18" i="7" s="1"/>
  <c r="L19" i="7" s="1"/>
  <c r="L20" i="7" s="1"/>
  <c r="L21" i="7" s="1"/>
  <c r="L22" i="7" s="1"/>
  <c r="L23" i="7" s="1"/>
  <c r="L24" i="7" s="1"/>
  <c r="L25" i="7" s="1"/>
  <c r="L26" i="7" s="1"/>
  <c r="L27" i="7" s="1"/>
  <c r="L28" i="7" s="1"/>
  <c r="L29" i="7" s="1"/>
  <c r="L30" i="7" s="1"/>
  <c r="L31" i="7" s="1"/>
  <c r="L32" i="7" s="1"/>
  <c r="K38" i="7" s="1"/>
  <c r="B37" i="15"/>
  <c r="B36" i="15" s="1"/>
  <c r="B37" i="9"/>
  <c r="K26" i="7"/>
  <c r="B37" i="8"/>
  <c r="L14" i="11"/>
  <c r="L15" i="11" s="1"/>
  <c r="L16" i="11" s="1"/>
  <c r="L17" i="11" s="1"/>
  <c r="L18" i="11" s="1"/>
  <c r="L19" i="11" s="1"/>
  <c r="L20" i="11" s="1"/>
  <c r="L21" i="11" s="1"/>
  <c r="L22" i="11" s="1"/>
  <c r="L23" i="11" s="1"/>
  <c r="L24" i="11" s="1"/>
  <c r="L25" i="11" s="1"/>
  <c r="L26" i="11" s="1"/>
  <c r="L27" i="11" s="1"/>
  <c r="L28" i="11" s="1"/>
  <c r="L29" i="11" s="1"/>
  <c r="L30" i="11" s="1"/>
  <c r="L31" i="11" s="1"/>
  <c r="L32" i="11" s="1"/>
  <c r="K38" i="11" s="1"/>
  <c r="B37" i="1"/>
  <c r="L10" i="15"/>
  <c r="G11" i="15" s="1"/>
  <c r="K25" i="15"/>
  <c r="L15" i="1"/>
  <c r="L16" i="1" s="1"/>
  <c r="L17" i="1" s="1"/>
  <c r="L18" i="1" s="1"/>
  <c r="L19" i="1" s="1"/>
  <c r="L20" i="1" s="1"/>
  <c r="L21" i="1" s="1"/>
  <c r="L22" i="1" s="1"/>
  <c r="L23" i="1" s="1"/>
  <c r="L24" i="1" s="1"/>
  <c r="L25" i="1" s="1"/>
  <c r="L26" i="1" s="1"/>
  <c r="L27" i="1" s="1"/>
  <c r="L28" i="1" s="1"/>
  <c r="L29" i="1" s="1"/>
  <c r="L30" i="1" s="1"/>
  <c r="L31" i="1" s="1"/>
  <c r="L32" i="1" s="1"/>
  <c r="K38" i="1" s="1"/>
  <c r="G10" i="8"/>
  <c r="K29" i="8" s="1"/>
  <c r="K21" i="15"/>
  <c r="K32" i="15"/>
  <c r="K16" i="15"/>
  <c r="K29" i="15"/>
  <c r="K27" i="15"/>
  <c r="K18" i="15"/>
  <c r="K23" i="15"/>
  <c r="K28" i="15"/>
  <c r="K22" i="15"/>
  <c r="K17" i="15"/>
  <c r="K15" i="15"/>
  <c r="K26" i="15"/>
  <c r="K19" i="15"/>
  <c r="K30" i="15"/>
  <c r="K24" i="15"/>
  <c r="B37" i="11"/>
  <c r="B36" i="11" s="1"/>
  <c r="K20" i="15"/>
  <c r="K14" i="15"/>
  <c r="B37" i="6"/>
  <c r="B36" i="6" s="1"/>
  <c r="K14" i="6"/>
  <c r="K28" i="8"/>
  <c r="K30" i="8"/>
  <c r="K16" i="8"/>
  <c r="B37" i="5"/>
  <c r="K14" i="5"/>
  <c r="K21" i="8" l="1"/>
  <c r="K17" i="8"/>
  <c r="K22" i="8"/>
  <c r="K23" i="8"/>
  <c r="K26" i="8"/>
  <c r="K19" i="8"/>
  <c r="K32" i="8"/>
  <c r="K20" i="8"/>
  <c r="L10" i="8"/>
  <c r="K25" i="8"/>
  <c r="B36" i="8"/>
  <c r="K27" i="8"/>
  <c r="K18" i="8"/>
  <c r="K24" i="8"/>
  <c r="K14" i="8"/>
  <c r="K15" i="8"/>
  <c r="K31" i="8"/>
  <c r="L14" i="15"/>
  <c r="L15" i="15" s="1"/>
  <c r="L16" i="15" s="1"/>
  <c r="L17" i="15" s="1"/>
  <c r="L18" i="15" s="1"/>
  <c r="L19" i="15" s="1"/>
  <c r="L20" i="15" s="1"/>
  <c r="L21" i="15" s="1"/>
  <c r="L22" i="15" s="1"/>
  <c r="L23" i="15" s="1"/>
  <c r="L24" i="15" s="1"/>
  <c r="L25" i="15" s="1"/>
  <c r="L26" i="15" s="1"/>
  <c r="L27" i="15" s="1"/>
  <c r="L28" i="15" s="1"/>
  <c r="L29" i="15" s="1"/>
  <c r="L30" i="15" s="1"/>
  <c r="L31" i="15" s="1"/>
  <c r="L32" i="15" s="1"/>
  <c r="G10" i="9"/>
  <c r="K27" i="9" s="1"/>
  <c r="J37" i="1"/>
  <c r="B36" i="1"/>
  <c r="J36" i="1" s="1"/>
  <c r="L10" i="5" s="1"/>
  <c r="K29" i="9"/>
  <c r="K21" i="9"/>
  <c r="K32" i="9"/>
  <c r="G10" i="12"/>
  <c r="K31" i="9"/>
  <c r="K18" i="9"/>
  <c r="K16" i="9"/>
  <c r="K17" i="9"/>
  <c r="K25" i="9"/>
  <c r="K24" i="9"/>
  <c r="K15" i="9"/>
  <c r="L14" i="8"/>
  <c r="L15" i="8" s="1"/>
  <c r="L16" i="8" s="1"/>
  <c r="L17" i="8" s="1"/>
  <c r="L18" i="8" s="1"/>
  <c r="L19" i="8" s="1"/>
  <c r="L20" i="8" s="1"/>
  <c r="L21" i="8" s="1"/>
  <c r="L22" i="8" s="1"/>
  <c r="L23" i="8" s="1"/>
  <c r="L24" i="8" s="1"/>
  <c r="L25" i="8" s="1"/>
  <c r="L26" i="8" s="1"/>
  <c r="L27" i="8" s="1"/>
  <c r="L28" i="8" s="1"/>
  <c r="L29" i="8" s="1"/>
  <c r="L30" i="8" s="1"/>
  <c r="L31" i="8" s="1"/>
  <c r="L32" i="8" s="1"/>
  <c r="K38" i="8" s="1"/>
  <c r="G11" i="8"/>
  <c r="B36" i="5"/>
  <c r="J37" i="8"/>
  <c r="J37" i="15"/>
  <c r="J37" i="6"/>
  <c r="J37" i="9"/>
  <c r="J37" i="5"/>
  <c r="J37" i="12"/>
  <c r="J37" i="21" s="1"/>
  <c r="J37" i="7"/>
  <c r="J37" i="11"/>
  <c r="G11" i="5" l="1"/>
  <c r="L14" i="5"/>
  <c r="L15" i="5" s="1"/>
  <c r="L16" i="5" s="1"/>
  <c r="L17" i="5" s="1"/>
  <c r="L18" i="5" s="1"/>
  <c r="L19" i="5" s="1"/>
  <c r="L20" i="5" s="1"/>
  <c r="L21" i="5" s="1"/>
  <c r="L22" i="5" s="1"/>
  <c r="L23" i="5" s="1"/>
  <c r="L24" i="5" s="1"/>
  <c r="L25" i="5" s="1"/>
  <c r="L26" i="5" s="1"/>
  <c r="L27" i="5" s="1"/>
  <c r="L28" i="5" s="1"/>
  <c r="L29" i="5" s="1"/>
  <c r="L30" i="5" s="1"/>
  <c r="L31" i="5" s="1"/>
  <c r="L32" i="5" s="1"/>
  <c r="K38" i="5" s="1"/>
  <c r="K30" i="9"/>
  <c r="K19" i="9"/>
  <c r="K20" i="9"/>
  <c r="K23" i="9"/>
  <c r="K26" i="9"/>
  <c r="K14" i="9"/>
  <c r="L10" i="9"/>
  <c r="G11" i="9" s="1"/>
  <c r="B36" i="9"/>
  <c r="J36" i="9" s="1"/>
  <c r="K22" i="9"/>
  <c r="K28" i="9"/>
  <c r="K38" i="15"/>
  <c r="K30" i="12"/>
  <c r="B36" i="12"/>
  <c r="K31" i="12"/>
  <c r="K25" i="12"/>
  <c r="K28" i="12"/>
  <c r="K26" i="12"/>
  <c r="K19" i="12"/>
  <c r="K18" i="12"/>
  <c r="K20" i="12"/>
  <c r="K16" i="12"/>
  <c r="K24" i="12"/>
  <c r="K27" i="12"/>
  <c r="K32" i="12"/>
  <c r="K17" i="12"/>
  <c r="L10" i="12"/>
  <c r="K29" i="12"/>
  <c r="G10" i="21"/>
  <c r="K22" i="12"/>
  <c r="K14" i="12"/>
  <c r="K23" i="12"/>
  <c r="K21" i="12"/>
  <c r="K15" i="12"/>
  <c r="J36" i="7"/>
  <c r="J36" i="15"/>
  <c r="J36" i="8"/>
  <c r="J36" i="5"/>
  <c r="L10" i="6" s="1"/>
  <c r="J36" i="11"/>
  <c r="J36" i="6"/>
  <c r="G11" i="6" l="1"/>
  <c r="L14" i="6"/>
  <c r="L15" i="6" s="1"/>
  <c r="L16" i="6" s="1"/>
  <c r="L17" i="6" s="1"/>
  <c r="L18" i="6" s="1"/>
  <c r="L19" i="6" s="1"/>
  <c r="L20" i="6" s="1"/>
  <c r="L21" i="6" s="1"/>
  <c r="L22" i="6" s="1"/>
  <c r="L23" i="6" s="1"/>
  <c r="L24" i="6" s="1"/>
  <c r="L25" i="6" s="1"/>
  <c r="L26" i="6" s="1"/>
  <c r="L27" i="6" s="1"/>
  <c r="L28" i="6" s="1"/>
  <c r="L29" i="6" s="1"/>
  <c r="L30" i="6" s="1"/>
  <c r="L31" i="6" s="1"/>
  <c r="L32" i="6" s="1"/>
  <c r="K38" i="6" s="1"/>
  <c r="L14" i="9"/>
  <c r="L15" i="9" s="1"/>
  <c r="L16" i="9" s="1"/>
  <c r="L17" i="9" s="1"/>
  <c r="L18" i="9" s="1"/>
  <c r="L19" i="9" s="1"/>
  <c r="L20" i="9" s="1"/>
  <c r="L21" i="9" s="1"/>
  <c r="L22" i="9" s="1"/>
  <c r="L23" i="9" s="1"/>
  <c r="L24" i="9" s="1"/>
  <c r="L25" i="9" s="1"/>
  <c r="L26" i="9" s="1"/>
  <c r="L27" i="9" s="1"/>
  <c r="L28" i="9" s="1"/>
  <c r="L29" i="9" s="1"/>
  <c r="L30" i="9" s="1"/>
  <c r="L31" i="9" s="1"/>
  <c r="L32" i="9" s="1"/>
  <c r="K38" i="9" s="1"/>
  <c r="J36" i="12"/>
  <c r="K19" i="21"/>
  <c r="K18" i="21"/>
  <c r="B36" i="21"/>
  <c r="J36" i="21" s="1"/>
  <c r="K21" i="21"/>
  <c r="K22" i="21"/>
  <c r="K32" i="21"/>
  <c r="K20" i="21"/>
  <c r="K24" i="21"/>
  <c r="K23" i="21"/>
  <c r="K17" i="21"/>
  <c r="K27" i="21"/>
  <c r="K30" i="21"/>
  <c r="K25" i="21"/>
  <c r="K31" i="21"/>
  <c r="K28" i="21"/>
  <c r="K26" i="21"/>
  <c r="K29" i="21"/>
  <c r="K16" i="21"/>
  <c r="K14" i="21"/>
  <c r="K15" i="21"/>
  <c r="L14" i="12"/>
  <c r="L15" i="12" s="1"/>
  <c r="L16" i="12" s="1"/>
  <c r="L17" i="12" s="1"/>
  <c r="L18" i="12" s="1"/>
  <c r="L19" i="12" s="1"/>
  <c r="L20" i="12" s="1"/>
  <c r="L21" i="12" s="1"/>
  <c r="L22" i="12" s="1"/>
  <c r="L23" i="12" s="1"/>
  <c r="L24" i="12" s="1"/>
  <c r="L25" i="12" s="1"/>
  <c r="L26" i="12" s="1"/>
  <c r="L27" i="12" s="1"/>
  <c r="L28" i="12" s="1"/>
  <c r="L29" i="12" s="1"/>
  <c r="L30" i="12" s="1"/>
  <c r="L31" i="12" s="1"/>
  <c r="L32" i="12" s="1"/>
  <c r="K38" i="12" s="1"/>
  <c r="L10" i="21" s="1"/>
  <c r="G11" i="12"/>
  <c r="L14" i="21" l="1"/>
  <c r="L15" i="21" s="1"/>
  <c r="L16" i="21" s="1"/>
  <c r="L17" i="21" s="1"/>
  <c r="L18" i="21" s="1"/>
  <c r="L19" i="21" s="1"/>
  <c r="L20" i="21" s="1"/>
  <c r="L21" i="21" s="1"/>
  <c r="L22" i="21" s="1"/>
  <c r="L23" i="21" s="1"/>
  <c r="L24" i="21" s="1"/>
  <c r="L25" i="21" s="1"/>
  <c r="L26" i="21" s="1"/>
  <c r="L27" i="21" s="1"/>
  <c r="L28" i="21" s="1"/>
  <c r="L29" i="21" s="1"/>
  <c r="L30" i="21" s="1"/>
  <c r="L31" i="21" s="1"/>
  <c r="L32" i="21" s="1"/>
  <c r="K38" i="21" s="1"/>
  <c r="G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jvedral</author>
    <author>bkoenig</author>
  </authors>
  <commentList>
    <comment ref="L6" authorId="0" shapeId="0" xr:uid="{00000000-0006-0000-0100-000001000000}">
      <text>
        <r>
          <rPr>
            <sz val="8"/>
            <color indexed="81"/>
            <rFont val="Tahoma"/>
            <family val="2"/>
          </rPr>
          <t xml:space="preserve">Type in the Percentage Here
</t>
        </r>
      </text>
    </comment>
    <comment ref="L8" authorId="0" shapeId="0" xr:uid="{00000000-0006-0000-0100-000002000000}">
      <text>
        <r>
          <rPr>
            <sz val="8"/>
            <color indexed="81"/>
            <rFont val="Tahoma"/>
            <family val="2"/>
          </rPr>
          <t xml:space="preserve">Type in the Percentage Here
</t>
        </r>
      </text>
    </comment>
    <comment ref="L10" authorId="1" shapeId="0" xr:uid="{00000000-0006-0000-0100-000003000000}">
      <text>
        <r>
          <rPr>
            <sz val="8"/>
            <color indexed="81"/>
            <rFont val="Palatino Linotype"/>
            <family val="1"/>
          </rPr>
          <t xml:space="preserve">Your </t>
        </r>
        <r>
          <rPr>
            <u/>
            <sz val="8"/>
            <color indexed="81"/>
            <rFont val="Palatino Linotype"/>
            <family val="1"/>
          </rPr>
          <t>Total Maximum Hours to Remain within your Award</t>
        </r>
        <r>
          <rPr>
            <sz val="8"/>
            <color indexed="81"/>
            <rFont val="Palatino Linotype"/>
            <family val="1"/>
          </rPr>
          <t xml:space="preserve"> is based on the Fall Semester which runs from  </t>
        </r>
        <r>
          <rPr>
            <b/>
            <sz val="8"/>
            <color indexed="81"/>
            <rFont val="Palatino Linotype"/>
            <family val="1"/>
          </rPr>
          <t>August 5th - December 22nd  2012.</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A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A00-000002000000}">
      <text>
        <r>
          <rPr>
            <sz val="8"/>
            <color indexed="81"/>
            <rFont val="Palatino Linotype"/>
            <family val="1"/>
          </rPr>
          <t>Your position number is assigned at your time of hire and subsequent entry to the Personnel system.</t>
        </r>
      </text>
    </comment>
    <comment ref="C6" authorId="1" shapeId="0" xr:uid="{00000000-0006-0000-0A00-000003000000}">
      <text>
        <r>
          <rPr>
            <sz val="8"/>
            <color indexed="81"/>
            <rFont val="Tahoma"/>
            <family val="2"/>
          </rPr>
          <t xml:space="preserve">Type in the Percentage Here
</t>
        </r>
      </text>
    </comment>
    <comment ref="L6" authorId="1" shapeId="0" xr:uid="{00000000-0006-0000-0A00-000004000000}">
      <text>
        <r>
          <rPr>
            <sz val="8"/>
            <color indexed="81"/>
            <rFont val="Tahoma"/>
            <family val="2"/>
          </rPr>
          <t xml:space="preserve">Type in the Percentage Here
</t>
        </r>
      </text>
    </comment>
    <comment ref="C8" authorId="1" shapeId="0" xr:uid="{00000000-0006-0000-0A00-000005000000}">
      <text>
        <r>
          <rPr>
            <sz val="8"/>
            <color indexed="81"/>
            <rFont val="Tahoma"/>
            <family val="2"/>
          </rPr>
          <t xml:space="preserve">Type in the Percentage Here
</t>
        </r>
      </text>
    </comment>
    <comment ref="L8" authorId="1" shapeId="0" xr:uid="{00000000-0006-0000-0A00-000006000000}">
      <text>
        <r>
          <rPr>
            <sz val="8"/>
            <color indexed="81"/>
            <rFont val="Tahoma"/>
            <family val="2"/>
          </rPr>
          <t xml:space="preserve">Type in the Percentage Here
</t>
        </r>
      </text>
    </comment>
    <comment ref="B10" authorId="0" shapeId="0" xr:uid="{00000000-0006-0000-0A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A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A00-000009000000}">
      <text>
        <r>
          <rPr>
            <b/>
            <sz val="9"/>
            <color indexed="81"/>
            <rFont val="Tahoma"/>
            <family val="2"/>
          </rPr>
          <t>Input date as: MM/DD/YY</t>
        </r>
      </text>
    </comment>
    <comment ref="B13" authorId="0" shapeId="0" xr:uid="{00000000-0006-0000-0A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A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A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2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200-000002000000}">
      <text>
        <r>
          <rPr>
            <sz val="8"/>
            <color indexed="81"/>
            <rFont val="Palatino Linotype"/>
            <family val="1"/>
          </rPr>
          <t>Your position number is assigned at your time of hire and subsequent entry to the Personnel system.</t>
        </r>
      </text>
    </comment>
    <comment ref="C6" authorId="1" shapeId="0" xr:uid="{00000000-0006-0000-0200-000003000000}">
      <text>
        <r>
          <rPr>
            <sz val="8"/>
            <color indexed="81"/>
            <rFont val="Tahoma"/>
            <family val="2"/>
          </rPr>
          <t xml:space="preserve">Type in the Percentage Here
</t>
        </r>
      </text>
    </comment>
    <comment ref="L6" authorId="1" shapeId="0" xr:uid="{00000000-0006-0000-0200-000004000000}">
      <text>
        <r>
          <rPr>
            <sz val="8"/>
            <color indexed="81"/>
            <rFont val="Tahoma"/>
            <family val="2"/>
          </rPr>
          <t xml:space="preserve">Type in the Percentage Here
</t>
        </r>
      </text>
    </comment>
    <comment ref="C8" authorId="1" shapeId="0" xr:uid="{00000000-0006-0000-0200-000005000000}">
      <text>
        <r>
          <rPr>
            <sz val="8"/>
            <color indexed="81"/>
            <rFont val="Tahoma"/>
            <family val="2"/>
          </rPr>
          <t xml:space="preserve">Type in the Percentage Here
</t>
        </r>
      </text>
    </comment>
    <comment ref="L8" authorId="1" shapeId="0" xr:uid="{00000000-0006-0000-0200-000006000000}">
      <text>
        <r>
          <rPr>
            <sz val="8"/>
            <color indexed="81"/>
            <rFont val="Tahoma"/>
            <family val="2"/>
          </rPr>
          <t xml:space="preserve">Type in the Percentage Here
</t>
        </r>
      </text>
    </comment>
    <comment ref="B10" authorId="0" shapeId="0" xr:uid="{00000000-0006-0000-02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2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200-000009000000}">
      <text>
        <r>
          <rPr>
            <b/>
            <sz val="9"/>
            <color indexed="81"/>
            <rFont val="Tahoma"/>
            <family val="2"/>
          </rPr>
          <t>Input date as: MM/DD/YY</t>
        </r>
        <r>
          <rPr>
            <sz val="9"/>
            <color indexed="81"/>
            <rFont val="Tahoma"/>
            <family val="2"/>
          </rPr>
          <t xml:space="preserve">
</t>
        </r>
      </text>
    </comment>
    <comment ref="B13" authorId="0" shapeId="0" xr:uid="{00000000-0006-0000-02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2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2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3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300-000002000000}">
      <text>
        <r>
          <rPr>
            <sz val="8"/>
            <color indexed="81"/>
            <rFont val="Palatino Linotype"/>
            <family val="1"/>
          </rPr>
          <t>Your position number is assigned at your time of hire and subsequent entry to the Personnel system.</t>
        </r>
      </text>
    </comment>
    <comment ref="C6" authorId="1" shapeId="0" xr:uid="{00000000-0006-0000-0300-000003000000}">
      <text>
        <r>
          <rPr>
            <sz val="8"/>
            <color indexed="81"/>
            <rFont val="Tahoma"/>
            <family val="2"/>
          </rPr>
          <t xml:space="preserve">Type in the Percentage Here
</t>
        </r>
      </text>
    </comment>
    <comment ref="L6" authorId="1" shapeId="0" xr:uid="{00000000-0006-0000-0300-000004000000}">
      <text>
        <r>
          <rPr>
            <sz val="8"/>
            <color indexed="81"/>
            <rFont val="Tahoma"/>
            <family val="2"/>
          </rPr>
          <t xml:space="preserve">Type in the Percentage Here
</t>
        </r>
      </text>
    </comment>
    <comment ref="C8" authorId="1" shapeId="0" xr:uid="{00000000-0006-0000-0300-000005000000}">
      <text>
        <r>
          <rPr>
            <sz val="8"/>
            <color indexed="81"/>
            <rFont val="Tahoma"/>
            <family val="2"/>
          </rPr>
          <t xml:space="preserve">Type in the Percentage Here
</t>
        </r>
      </text>
    </comment>
    <comment ref="L8" authorId="1" shapeId="0" xr:uid="{00000000-0006-0000-0300-000006000000}">
      <text>
        <r>
          <rPr>
            <sz val="8"/>
            <color indexed="81"/>
            <rFont val="Tahoma"/>
            <family val="2"/>
          </rPr>
          <t xml:space="preserve">Type in the Percentage Here
</t>
        </r>
      </text>
    </comment>
    <comment ref="B10" authorId="0" shapeId="0" xr:uid="{00000000-0006-0000-03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3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300-000009000000}">
      <text>
        <r>
          <rPr>
            <b/>
            <sz val="9"/>
            <color indexed="81"/>
            <rFont val="Tahoma"/>
            <family val="2"/>
          </rPr>
          <t>Input date as: MM/DD/YY</t>
        </r>
      </text>
    </comment>
    <comment ref="B13" authorId="0" shapeId="0" xr:uid="{00000000-0006-0000-03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3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3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4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400-000002000000}">
      <text>
        <r>
          <rPr>
            <sz val="8"/>
            <color indexed="81"/>
            <rFont val="Palatino Linotype"/>
            <family val="1"/>
          </rPr>
          <t>Your position number is assigned at your time of hire and subsequent entry to the Personnel system.</t>
        </r>
      </text>
    </comment>
    <comment ref="C6" authorId="1" shapeId="0" xr:uid="{00000000-0006-0000-0400-000003000000}">
      <text>
        <r>
          <rPr>
            <sz val="8"/>
            <color indexed="81"/>
            <rFont val="Tahoma"/>
            <family val="2"/>
          </rPr>
          <t xml:space="preserve">Type in the Percentage Here
</t>
        </r>
      </text>
    </comment>
    <comment ref="L6" authorId="1" shapeId="0" xr:uid="{00000000-0006-0000-0400-000004000000}">
      <text>
        <r>
          <rPr>
            <sz val="8"/>
            <color indexed="81"/>
            <rFont val="Tahoma"/>
            <family val="2"/>
          </rPr>
          <t xml:space="preserve">Type in the Percentage Here
</t>
        </r>
      </text>
    </comment>
    <comment ref="C8" authorId="1" shapeId="0" xr:uid="{00000000-0006-0000-0400-000005000000}">
      <text>
        <r>
          <rPr>
            <sz val="8"/>
            <color indexed="81"/>
            <rFont val="Tahoma"/>
            <family val="2"/>
          </rPr>
          <t xml:space="preserve">Type in the Percentage Here
</t>
        </r>
      </text>
    </comment>
    <comment ref="L8" authorId="1" shapeId="0" xr:uid="{00000000-0006-0000-0400-000006000000}">
      <text>
        <r>
          <rPr>
            <sz val="8"/>
            <color indexed="81"/>
            <rFont val="Tahoma"/>
            <family val="2"/>
          </rPr>
          <t xml:space="preserve">Type in the Percentage Here
</t>
        </r>
      </text>
    </comment>
    <comment ref="B10" authorId="0" shapeId="0" xr:uid="{00000000-0006-0000-04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4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400-000009000000}">
      <text>
        <r>
          <rPr>
            <b/>
            <sz val="9"/>
            <color indexed="81"/>
            <rFont val="Tahoma"/>
            <family val="2"/>
          </rPr>
          <t>Input date as: MM/DD/YY</t>
        </r>
      </text>
    </comment>
    <comment ref="B13" authorId="0" shapeId="0" xr:uid="{00000000-0006-0000-04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4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4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5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500-000002000000}">
      <text>
        <r>
          <rPr>
            <sz val="8"/>
            <color indexed="81"/>
            <rFont val="Palatino Linotype"/>
            <family val="1"/>
          </rPr>
          <t>Your position number is assigned at your time of hire and subsequent entry to the Personnel system.</t>
        </r>
      </text>
    </comment>
    <comment ref="C6" authorId="1" shapeId="0" xr:uid="{00000000-0006-0000-0500-000003000000}">
      <text>
        <r>
          <rPr>
            <sz val="8"/>
            <color indexed="81"/>
            <rFont val="Tahoma"/>
            <family val="2"/>
          </rPr>
          <t xml:space="preserve">Type in the Percentage Here
</t>
        </r>
      </text>
    </comment>
    <comment ref="L6" authorId="1" shapeId="0" xr:uid="{00000000-0006-0000-0500-000004000000}">
      <text>
        <r>
          <rPr>
            <sz val="8"/>
            <color indexed="81"/>
            <rFont val="Tahoma"/>
            <family val="2"/>
          </rPr>
          <t xml:space="preserve">Type in the Percentage Here
</t>
        </r>
      </text>
    </comment>
    <comment ref="C8" authorId="1" shapeId="0" xr:uid="{00000000-0006-0000-0500-000005000000}">
      <text>
        <r>
          <rPr>
            <sz val="8"/>
            <color indexed="81"/>
            <rFont val="Tahoma"/>
            <family val="2"/>
          </rPr>
          <t xml:space="preserve">Type in the Percentage Here
</t>
        </r>
      </text>
    </comment>
    <comment ref="L8" authorId="1" shapeId="0" xr:uid="{00000000-0006-0000-0500-000006000000}">
      <text>
        <r>
          <rPr>
            <sz val="8"/>
            <color indexed="81"/>
            <rFont val="Tahoma"/>
            <family val="2"/>
          </rPr>
          <t xml:space="preserve">Type in the Percentage Here
</t>
        </r>
      </text>
    </comment>
    <comment ref="G10" authorId="0" shapeId="0" xr:uid="{00000000-0006-0000-0500-000007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L10" authorId="0" shapeId="0" xr:uid="{00000000-0006-0000-0500-000008000000}">
      <text>
        <r>
          <rPr>
            <sz val="8"/>
            <color indexed="81"/>
            <rFont val="Palatino Linotype"/>
            <family val="1"/>
          </rPr>
          <t xml:space="preserve">Your Total Maximum Hours to Remain within your Award is based on the Spring Semester which runs from  </t>
        </r>
        <r>
          <rPr>
            <b/>
            <sz val="8"/>
            <color indexed="81"/>
            <rFont val="Palatino Linotype"/>
            <family val="1"/>
          </rPr>
          <t>December 26 - May 14th, 2011.</t>
        </r>
        <r>
          <rPr>
            <sz val="8"/>
            <color indexed="81"/>
            <rFont val="Tahoma"/>
            <family val="2"/>
          </rPr>
          <t xml:space="preserve">
</t>
        </r>
      </text>
    </comment>
    <comment ref="A13" authorId="2" shapeId="0" xr:uid="{00000000-0006-0000-0500-000009000000}">
      <text>
        <r>
          <rPr>
            <b/>
            <sz val="9"/>
            <color indexed="81"/>
            <rFont val="Tahoma"/>
            <family val="2"/>
          </rPr>
          <t>Input date as: MM/DD/YY</t>
        </r>
        <r>
          <rPr>
            <sz val="9"/>
            <color indexed="81"/>
            <rFont val="Tahoma"/>
            <family val="2"/>
          </rPr>
          <t xml:space="preserve">
</t>
        </r>
      </text>
    </comment>
    <comment ref="B13" authorId="0" shapeId="0" xr:uid="{00000000-0006-0000-05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5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5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6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600-000002000000}">
      <text>
        <r>
          <rPr>
            <sz val="8"/>
            <color indexed="81"/>
            <rFont val="Palatino Linotype"/>
            <family val="1"/>
          </rPr>
          <t>Your position number is assigned at your time of hire and subsequent entry to the Personnel system.</t>
        </r>
      </text>
    </comment>
    <comment ref="C6" authorId="1" shapeId="0" xr:uid="{00000000-0006-0000-0600-000003000000}">
      <text>
        <r>
          <rPr>
            <sz val="8"/>
            <color indexed="81"/>
            <rFont val="Tahoma"/>
            <family val="2"/>
          </rPr>
          <t xml:space="preserve">Type in the Percentage Here
</t>
        </r>
      </text>
    </comment>
    <comment ref="L6" authorId="1" shapeId="0" xr:uid="{00000000-0006-0000-0600-000004000000}">
      <text>
        <r>
          <rPr>
            <sz val="8"/>
            <color indexed="81"/>
            <rFont val="Tahoma"/>
            <family val="2"/>
          </rPr>
          <t xml:space="preserve">Type in the Percentage Here
</t>
        </r>
      </text>
    </comment>
    <comment ref="C8" authorId="1" shapeId="0" xr:uid="{00000000-0006-0000-0600-000005000000}">
      <text>
        <r>
          <rPr>
            <sz val="8"/>
            <color indexed="81"/>
            <rFont val="Tahoma"/>
            <family val="2"/>
          </rPr>
          <t xml:space="preserve">Type in the Percentage Here
</t>
        </r>
      </text>
    </comment>
    <comment ref="L8" authorId="1" shapeId="0" xr:uid="{00000000-0006-0000-0600-000006000000}">
      <text>
        <r>
          <rPr>
            <sz val="8"/>
            <color indexed="81"/>
            <rFont val="Tahoma"/>
            <family val="2"/>
          </rPr>
          <t xml:space="preserve">Type in the Percentage Here
</t>
        </r>
      </text>
    </comment>
    <comment ref="B10" authorId="0" shapeId="0" xr:uid="{00000000-0006-0000-06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6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600-000009000000}">
      <text>
        <r>
          <rPr>
            <b/>
            <sz val="9"/>
            <color indexed="81"/>
            <rFont val="Tahoma"/>
            <family val="2"/>
          </rPr>
          <t>Input date as: MM/DD/YY</t>
        </r>
      </text>
    </comment>
    <comment ref="B13" authorId="0" shapeId="0" xr:uid="{00000000-0006-0000-06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6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6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7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700-000002000000}">
      <text>
        <r>
          <rPr>
            <sz val="8"/>
            <color indexed="81"/>
            <rFont val="Palatino Linotype"/>
            <family val="1"/>
          </rPr>
          <t>Your position number is assigned at your time of hire and subsequent entry to the Personnel system.</t>
        </r>
      </text>
    </comment>
    <comment ref="C6" authorId="1" shapeId="0" xr:uid="{00000000-0006-0000-0700-000003000000}">
      <text>
        <r>
          <rPr>
            <sz val="8"/>
            <color indexed="81"/>
            <rFont val="Tahoma"/>
            <family val="2"/>
          </rPr>
          <t xml:space="preserve">Type in the Percentage Here
</t>
        </r>
      </text>
    </comment>
    <comment ref="L6" authorId="1" shapeId="0" xr:uid="{00000000-0006-0000-0700-000004000000}">
      <text>
        <r>
          <rPr>
            <sz val="8"/>
            <color indexed="81"/>
            <rFont val="Tahoma"/>
            <family val="2"/>
          </rPr>
          <t xml:space="preserve">Type in the Percentage Here
</t>
        </r>
      </text>
    </comment>
    <comment ref="C8" authorId="1" shapeId="0" xr:uid="{00000000-0006-0000-0700-000005000000}">
      <text>
        <r>
          <rPr>
            <sz val="8"/>
            <color indexed="81"/>
            <rFont val="Tahoma"/>
            <family val="2"/>
          </rPr>
          <t xml:space="preserve">Type in the Percentage Here
</t>
        </r>
      </text>
    </comment>
    <comment ref="L8" authorId="1" shapeId="0" xr:uid="{00000000-0006-0000-0700-000006000000}">
      <text>
        <r>
          <rPr>
            <sz val="8"/>
            <color indexed="81"/>
            <rFont val="Tahoma"/>
            <family val="2"/>
          </rPr>
          <t xml:space="preserve">Type in the Percentage Here
</t>
        </r>
      </text>
    </comment>
    <comment ref="B10" authorId="0" shapeId="0" xr:uid="{00000000-0006-0000-07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7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700-000009000000}">
      <text>
        <r>
          <rPr>
            <b/>
            <sz val="9"/>
            <color indexed="81"/>
            <rFont val="Tahoma"/>
            <family val="2"/>
          </rPr>
          <t>Input date as: MM/DD/YY</t>
        </r>
      </text>
    </comment>
    <comment ref="B13" authorId="0" shapeId="0" xr:uid="{00000000-0006-0000-07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7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7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8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800-000002000000}">
      <text>
        <r>
          <rPr>
            <sz val="8"/>
            <color indexed="81"/>
            <rFont val="Palatino Linotype"/>
            <family val="1"/>
          </rPr>
          <t>Your position number is assigned at your time of hire and subsequent entry to the Personnel system.</t>
        </r>
      </text>
    </comment>
    <comment ref="C6" authorId="1" shapeId="0" xr:uid="{00000000-0006-0000-0800-000003000000}">
      <text>
        <r>
          <rPr>
            <sz val="8"/>
            <color indexed="81"/>
            <rFont val="Tahoma"/>
            <family val="2"/>
          </rPr>
          <t xml:space="preserve">Type in the Percentage Here
</t>
        </r>
      </text>
    </comment>
    <comment ref="L6" authorId="1" shapeId="0" xr:uid="{00000000-0006-0000-0800-000004000000}">
      <text>
        <r>
          <rPr>
            <sz val="8"/>
            <color indexed="81"/>
            <rFont val="Tahoma"/>
            <family val="2"/>
          </rPr>
          <t xml:space="preserve">Type in the Percentage Here
</t>
        </r>
      </text>
    </comment>
    <comment ref="C8" authorId="1" shapeId="0" xr:uid="{00000000-0006-0000-0800-000005000000}">
      <text>
        <r>
          <rPr>
            <sz val="8"/>
            <color indexed="81"/>
            <rFont val="Tahoma"/>
            <family val="2"/>
          </rPr>
          <t xml:space="preserve">Type in the Percentage Here
</t>
        </r>
      </text>
    </comment>
    <comment ref="L8" authorId="1" shapeId="0" xr:uid="{00000000-0006-0000-0800-000006000000}">
      <text>
        <r>
          <rPr>
            <sz val="8"/>
            <color indexed="81"/>
            <rFont val="Tahoma"/>
            <family val="2"/>
          </rPr>
          <t xml:space="preserve">Type in the Percentage Here
</t>
        </r>
      </text>
    </comment>
    <comment ref="B10" authorId="0" shapeId="0" xr:uid="{00000000-0006-0000-08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8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800-000009000000}">
      <text>
        <r>
          <rPr>
            <b/>
            <sz val="9"/>
            <color indexed="81"/>
            <rFont val="Tahoma"/>
            <family val="2"/>
          </rPr>
          <t>Input date as: MM/DD/YY</t>
        </r>
      </text>
    </comment>
    <comment ref="B13" authorId="0" shapeId="0" xr:uid="{00000000-0006-0000-08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8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8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9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900-000002000000}">
      <text>
        <r>
          <rPr>
            <sz val="8"/>
            <color indexed="81"/>
            <rFont val="Palatino Linotype"/>
            <family val="1"/>
          </rPr>
          <t>Your position number is assigned at your time of hire and subsequent entry to the Personnel system.</t>
        </r>
      </text>
    </comment>
    <comment ref="C6" authorId="1" shapeId="0" xr:uid="{00000000-0006-0000-0900-000003000000}">
      <text>
        <r>
          <rPr>
            <sz val="8"/>
            <color indexed="81"/>
            <rFont val="Tahoma"/>
            <family val="2"/>
          </rPr>
          <t xml:space="preserve">Type in the Percentage Here
</t>
        </r>
      </text>
    </comment>
    <comment ref="L6" authorId="1" shapeId="0" xr:uid="{00000000-0006-0000-0900-000004000000}">
      <text>
        <r>
          <rPr>
            <sz val="8"/>
            <color indexed="81"/>
            <rFont val="Tahoma"/>
            <family val="2"/>
          </rPr>
          <t xml:space="preserve">Type in the Percentage Here
</t>
        </r>
      </text>
    </comment>
    <comment ref="C8" authorId="1" shapeId="0" xr:uid="{00000000-0006-0000-0900-000005000000}">
      <text>
        <r>
          <rPr>
            <sz val="8"/>
            <color indexed="81"/>
            <rFont val="Tahoma"/>
            <family val="2"/>
          </rPr>
          <t xml:space="preserve">Type in the Percentage Here
</t>
        </r>
      </text>
    </comment>
    <comment ref="L8" authorId="1" shapeId="0" xr:uid="{00000000-0006-0000-0900-000006000000}">
      <text>
        <r>
          <rPr>
            <sz val="8"/>
            <color indexed="81"/>
            <rFont val="Tahoma"/>
            <family val="2"/>
          </rPr>
          <t xml:space="preserve">Type in the Percentage Here
</t>
        </r>
      </text>
    </comment>
    <comment ref="B10" authorId="0" shapeId="0" xr:uid="{00000000-0006-0000-09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9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900-000009000000}">
      <text>
        <r>
          <rPr>
            <b/>
            <sz val="9"/>
            <color indexed="81"/>
            <rFont val="Tahoma"/>
            <family val="2"/>
          </rPr>
          <t>Input date as: MM/DD/YY</t>
        </r>
        <r>
          <rPr>
            <sz val="9"/>
            <color indexed="81"/>
            <rFont val="Tahoma"/>
            <family val="2"/>
          </rPr>
          <t xml:space="preserve">
</t>
        </r>
      </text>
    </comment>
    <comment ref="B13" authorId="0" shapeId="0" xr:uid="{00000000-0006-0000-09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9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9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sharedStrings.xml><?xml version="1.0" encoding="utf-8"?>
<sst xmlns="http://schemas.openxmlformats.org/spreadsheetml/2006/main" count="3123" uniqueCount="353">
  <si>
    <t>University of Colorado at Colorado Springs</t>
  </si>
  <si>
    <t>Employee Sign-in / Sign-Out Sheet</t>
  </si>
  <si>
    <t>Employee Name</t>
  </si>
  <si>
    <t>Position #</t>
  </si>
  <si>
    <t>Employee ID#</t>
  </si>
  <si>
    <t>Employing Department</t>
  </si>
  <si>
    <t>Term</t>
  </si>
  <si>
    <t>Work-study Award Amount</t>
  </si>
  <si>
    <t>Pay Rate</t>
  </si>
  <si>
    <t>Hours Average / Week to Remain within Award</t>
  </si>
  <si>
    <t>Note: </t>
  </si>
  <si>
    <t>Additional Note: </t>
  </si>
  <si>
    <t>Date</t>
  </si>
  <si>
    <t>All Employees Must Sign This Form</t>
  </si>
  <si>
    <t>Hours Worked</t>
  </si>
  <si>
    <r>
      <t xml:space="preserve">Time Off   Clock </t>
    </r>
    <r>
      <rPr>
        <sz val="12"/>
        <rFont val="Arial"/>
        <family val="2"/>
      </rPr>
      <t/>
    </r>
  </si>
  <si>
    <t>Money Earned</t>
  </si>
  <si>
    <t>Time Out     (AM/PM)</t>
  </si>
  <si>
    <t>Hours Remaining on Award</t>
  </si>
  <si>
    <t>Employee Signature</t>
  </si>
  <si>
    <t>Comments:</t>
  </si>
  <si>
    <t>Total Maximum Hours to Remain within Award</t>
  </si>
  <si>
    <t>On-Campus Departments</t>
  </si>
  <si>
    <t>40147  American Numismatic Assoc.</t>
  </si>
  <si>
    <t>40348  American Red Cross Pikes Peak</t>
  </si>
  <si>
    <t>40150  Better Business Bureau</t>
  </si>
  <si>
    <t>40151  Big Brothers/Big Sisters</t>
  </si>
  <si>
    <t>40340  Boys &amp; Girls Club-EA Tutt Unit</t>
  </si>
  <si>
    <t>40153  Bureau of Land Management</t>
  </si>
  <si>
    <t>40154  Canine Companions</t>
  </si>
  <si>
    <t>40156  Children's Literacy Center</t>
  </si>
  <si>
    <t>40345  City of Cripple Creek</t>
  </si>
  <si>
    <t>40161  City of CS: Human Resources</t>
  </si>
  <si>
    <t>40170  Clean Air Campaign</t>
  </si>
  <si>
    <t>40174  Colorado Division of Wildlife</t>
  </si>
  <si>
    <t>40175  Colorado Springs Fine Arts</t>
  </si>
  <si>
    <t>40347  Colorado P.E.O. Chapter House</t>
  </si>
  <si>
    <t>40177  Community Partnrshp-Child/Dev</t>
  </si>
  <si>
    <t>40179  CS Chamber of Commerce</t>
  </si>
  <si>
    <t>40346  C.S. Technology Incubator</t>
  </si>
  <si>
    <t>40180  Developmental Opportunities</t>
  </si>
  <si>
    <t>40181  Downtown Colorado Springs, Inc</t>
  </si>
  <si>
    <t>40182  Educational Opportunity</t>
  </si>
  <si>
    <t>40183  EPC:  Fourth Judicial District</t>
  </si>
  <si>
    <t>40184  EPC:  Health &amp; Environment</t>
  </si>
  <si>
    <t>40185  EPC:  Human Resource Dept.</t>
  </si>
  <si>
    <t>40186  EPC:  Information Services</t>
  </si>
  <si>
    <t xml:space="preserve">40187  EPC:  Parks Department </t>
  </si>
  <si>
    <t>40188  EPC:  Planning Department</t>
  </si>
  <si>
    <t xml:space="preserve">40189  EPC:  Social Services Dept </t>
  </si>
  <si>
    <t>40190  Falcon Elementary School</t>
  </si>
  <si>
    <t>40193  Globe Charter School</t>
  </si>
  <si>
    <t>40349  Greccio Housing Opport. Ctr.</t>
  </si>
  <si>
    <t>40194  Goodwill Industries</t>
  </si>
  <si>
    <t>40195  Harrison School District Two</t>
  </si>
  <si>
    <t>40196  Hispanic Chamber of Commerce</t>
  </si>
  <si>
    <t>40197  Housing Authority of the City of Colorado Springs</t>
  </si>
  <si>
    <t>40198  Humane Society</t>
  </si>
  <si>
    <t>40200  Memorial Hospital</t>
  </si>
  <si>
    <t>40330  Mountainside Elementary School</t>
  </si>
  <si>
    <t>40204  Pikes Peak Community College</t>
  </si>
  <si>
    <t xml:space="preserve">40205  Pikes Peak Family Connections </t>
  </si>
  <si>
    <t>40206  Pikes Peak Library District</t>
  </si>
  <si>
    <t>40227  Pikes Peak Mental Health</t>
  </si>
  <si>
    <t>40208  Pikes Peak YMCA</t>
  </si>
  <si>
    <t>40211  School District #20</t>
  </si>
  <si>
    <t>40212  School District Eleven</t>
  </si>
  <si>
    <t>40214  Social Security Administration</t>
  </si>
  <si>
    <t>40333  Sodexho Marriott Mgt Services</t>
  </si>
  <si>
    <t xml:space="preserve">40331  Southern Colo Educ Opp Ctr </t>
  </si>
  <si>
    <t>40341  The Children's Museum Co Spgs</t>
  </si>
  <si>
    <t>40219  Urban League of the Pikes Peak</t>
  </si>
  <si>
    <t xml:space="preserve">40220  US Forest Service: Pikes Peak  </t>
  </si>
  <si>
    <t>40222  Western Museum of Mining and Industry</t>
  </si>
  <si>
    <t>40332  United States Olympic Commttee</t>
  </si>
  <si>
    <t>Time In                   (AM/PM)</t>
  </si>
  <si>
    <t>Hours Worked (In Decimal Form)</t>
  </si>
  <si>
    <t>Current Payperiod</t>
  </si>
  <si>
    <t>40352  Natl. Little Britches Rodeo Assn.</t>
  </si>
  <si>
    <t>40351  T.E.S.S.A.</t>
  </si>
  <si>
    <t>40230  JDRF-RMC</t>
  </si>
  <si>
    <t>Note: If any of the above due dates are changed due to holidays, they will be reflected on the PBS Master Calendar at: www.cusys.edu/pbs/calendar/calendar.html</t>
  </si>
  <si>
    <t>40368  Veteran's Upward Bound</t>
  </si>
  <si>
    <t>40158  Partnership for Community Design</t>
  </si>
  <si>
    <t>Speed Type:</t>
  </si>
  <si>
    <t>Percent</t>
  </si>
  <si>
    <t>Supervisor Signature</t>
  </si>
  <si>
    <t>BOTH EMPLOYEE AND SUPERVISOR SIGNATURES ARE REQUIRED</t>
  </si>
  <si>
    <t>Semester Work-study Hours Remaining</t>
  </si>
  <si>
    <t>40377  City of Pueblo</t>
  </si>
  <si>
    <t>40381  Colorado State Parks</t>
  </si>
  <si>
    <t>40380  Pikes Peak Council - Boy Scouts of America</t>
  </si>
  <si>
    <t>For the most up-to-date form, see our website at:  http://www.uccs.edu/~stuemp/formstuemp.shtml</t>
  </si>
  <si>
    <t>40385  SoSudanese Amfrdshp Com Assoc</t>
  </si>
  <si>
    <t>40394  Business of Arts Center</t>
  </si>
  <si>
    <t>40393  Widefield School District 3</t>
  </si>
  <si>
    <t>If you are having problems with the timesheet or have any questions please contact Student Employment at 719.255.3454 or e-mail us at stuemp@uccs.edu</t>
  </si>
  <si>
    <r>
      <t xml:space="preserve">Pay Period                       </t>
    </r>
    <r>
      <rPr>
        <i/>
        <sz val="16"/>
        <rFont val="Cambria"/>
        <family val="1"/>
      </rPr>
      <t>(Sunday - Saturday)</t>
    </r>
  </si>
  <si>
    <r>
      <t xml:space="preserve">Payday </t>
    </r>
    <r>
      <rPr>
        <i/>
        <sz val="16"/>
        <rFont val="Cambria"/>
        <family val="1"/>
      </rPr>
      <t>(Friday)</t>
    </r>
  </si>
  <si>
    <t>40149  PPG &amp; LCC</t>
  </si>
  <si>
    <t>40157  National Junior College Athletic Association</t>
  </si>
  <si>
    <t>40217 BizKidz</t>
  </si>
  <si>
    <t>See the Student Employment Website for the full calendar and TRR due dates:  http://www.uccs.edu/~stuemp/calendar.html</t>
  </si>
  <si>
    <t>For the most up to date forms see:  http://www.uccs.edu/stuemp/forms.html</t>
  </si>
  <si>
    <t xml:space="preserve">You can find the full calendar and TRR Due Dates at: http://www.uccs.edu/stuemp/calendar.html </t>
  </si>
  <si>
    <r>
      <t xml:space="preserve">TRR'S Due </t>
    </r>
    <r>
      <rPr>
        <i/>
        <sz val="16"/>
        <rFont val="Cambria"/>
        <family val="1"/>
      </rPr>
      <t>in Personnel Mondays by 9 am</t>
    </r>
    <r>
      <rPr>
        <b/>
        <i/>
        <sz val="16"/>
        <rFont val="Cambria"/>
        <family val="1"/>
      </rPr>
      <t xml:space="preserve">  </t>
    </r>
    <r>
      <rPr>
        <b/>
        <sz val="16"/>
        <rFont val="Cambria"/>
        <family val="1"/>
      </rPr>
      <t xml:space="preserve"> </t>
    </r>
  </si>
  <si>
    <t>CERTIFICATION:  I certify (1) The hours and minutes shown herein are a complete and accurate record of time worked each day and for the reporting period.  All leave taken and/or overtime earned or taken as compensatory time was reported and approved by my supervisor.  (2) The Speedtype identified above are appropriate to pay these hours, and the percentage of time attributed to each reflects the actual effort expended on the project(s) specific to the Speedtype listed.  (3) If applicable, student employee is enrolled in the proper number of credit hours, pursuant to campus specific student employment guidelines.</t>
  </si>
  <si>
    <t>OVERTIME ELIGIBILITY:  Any overtime or compensentory time worked MUST have supervisory approval in advance, and will be paid at the rate of one and one-half times my hourly rate. Failure to receive advance approval for overtime or compensatory time worked may result in a corrective or disciplinary action which may include termination of University employment.</t>
  </si>
  <si>
    <t>Pay Period:</t>
  </si>
  <si>
    <t>Term:</t>
  </si>
  <si>
    <t>Pay day for hours is:</t>
  </si>
  <si>
    <t>Pay day for  hours is:</t>
  </si>
  <si>
    <t>40152  Boys &amp; Girls Club</t>
  </si>
  <si>
    <t>40215  BSCS</t>
  </si>
  <si>
    <t xml:space="preserve">40171  Catamount Institute </t>
  </si>
  <si>
    <t>40191  Feline Rescue Network</t>
  </si>
  <si>
    <t>40209  Ronald McDonald House</t>
  </si>
  <si>
    <t>40213 USA Shooting</t>
  </si>
  <si>
    <t>40022   AA-Assessment</t>
  </si>
  <si>
    <t xml:space="preserve">40246   AA-Biofrontiers-UCCS Ctr </t>
  </si>
  <si>
    <t>40362   AA-Campus Extended Studies</t>
  </si>
  <si>
    <t>40364   AA-Center Study of Govt &amp; Indiv</t>
  </si>
  <si>
    <t xml:space="preserve">40138   AA-Comunication Center </t>
  </si>
  <si>
    <t>40398   AA-Cybersecurity</t>
  </si>
  <si>
    <t>40024   AA-Diversity</t>
  </si>
  <si>
    <t>40233   AA-Enrollment Management</t>
  </si>
  <si>
    <t>40023   AA-EPIIC</t>
  </si>
  <si>
    <t>40359   AA-Excel Center Support</t>
  </si>
  <si>
    <t>40021   AA-Faculty Records</t>
  </si>
  <si>
    <t xml:space="preserve">40228   AA-Faculty Resource Center </t>
  </si>
  <si>
    <t>40355   AA-Federal Grant- NISSC</t>
  </si>
  <si>
    <t>40019   AA-Graduate School</t>
  </si>
  <si>
    <t>40252   AA-HealthCircle</t>
  </si>
  <si>
    <t>40242   AA-Honors Program</t>
  </si>
  <si>
    <t>40235   AA-Innovation Program</t>
  </si>
  <si>
    <t>40357   AA-Institute for Bioenergetics</t>
  </si>
  <si>
    <t>40136   AA-Languages Center</t>
  </si>
  <si>
    <t xml:space="preserve">40090   AA-Library Operations </t>
  </si>
  <si>
    <t xml:space="preserve">40134   AA-Math Center </t>
  </si>
  <si>
    <t>40378   AA-NISSSC Institute</t>
  </si>
  <si>
    <t>40018   AA-Provost</t>
  </si>
  <si>
    <t>40137   AA-Science Center</t>
  </si>
  <si>
    <t>40020   AA-Sponsored Research</t>
  </si>
  <si>
    <t xml:space="preserve">40386   AA-Trauma, Health &amp; Hazard Ctr </t>
  </si>
  <si>
    <t>40251   AA-UCCS Teach</t>
  </si>
  <si>
    <t>40363   AA-Undergraduate Education</t>
  </si>
  <si>
    <t>40135   AA-Writing Center</t>
  </si>
  <si>
    <t>40240   Admissions Services Operations</t>
  </si>
  <si>
    <t>49997   Annuitants UCCS</t>
  </si>
  <si>
    <t>40120   AVCAF-Benefits</t>
  </si>
  <si>
    <t>40086   Beth-El Admin</t>
  </si>
  <si>
    <t>40399   Beth-El Clinic Operations</t>
  </si>
  <si>
    <t xml:space="preserve">40248   Beth-El Extended Studies </t>
  </si>
  <si>
    <t xml:space="preserve">40082   Beth-El Grad Nursing </t>
  </si>
  <si>
    <t xml:space="preserve">40083   Beth-El Health Sciences </t>
  </si>
  <si>
    <t>40396   Beth-El Human Physio/Nutrition</t>
  </si>
  <si>
    <t>40081   Beth-EL UG Nursing</t>
  </si>
  <si>
    <t>40025   BUS- Administrative Ops</t>
  </si>
  <si>
    <t xml:space="preserve">40027   BUS- Finance </t>
  </si>
  <si>
    <t>40028   BUS- General Buisness</t>
  </si>
  <si>
    <t>40034   BUS- Graduate (MBA)</t>
  </si>
  <si>
    <t xml:space="preserve">40029   BUS- Information Systems </t>
  </si>
  <si>
    <t>40030   BUS- International Buisness</t>
  </si>
  <si>
    <t xml:space="preserve">40031   BUS- Marketing </t>
  </si>
  <si>
    <t xml:space="preserve">40032   BUS- Orginizational Management </t>
  </si>
  <si>
    <t>40033   BUS- Personnel/Human Resources Management</t>
  </si>
  <si>
    <t>40026   BUS-Accounting</t>
  </si>
  <si>
    <t xml:space="preserve">40001   Chancellor's Office </t>
  </si>
  <si>
    <t>40002   Chanc-UniversityEvents&amp;Outrch</t>
  </si>
  <si>
    <t xml:space="preserve">40038   COE- Counseling and Human Services </t>
  </si>
  <si>
    <t xml:space="preserve">40039   COE- Curriculum &amp; Instruction </t>
  </si>
  <si>
    <t>40040   COE- Leadership, Research &amp; Foundation</t>
  </si>
  <si>
    <t xml:space="preserve">40037   COE- Special Education </t>
  </si>
  <si>
    <t xml:space="preserve">40041   COE- Teaching &amp; Learning </t>
  </si>
  <si>
    <t>40265   COE-Academic Planning &amp; Outrch</t>
  </si>
  <si>
    <t>40036   COE-Administrative Ops</t>
  </si>
  <si>
    <t>49999   Colorado Springs Campus</t>
  </si>
  <si>
    <t>40042   EAS- Administrative Operations</t>
  </si>
  <si>
    <t xml:space="preserve">40382   EAS-Center for Space Studies </t>
  </si>
  <si>
    <t>40049   EAS-Computer Engineering</t>
  </si>
  <si>
    <t>40045   EAS-Computer Science</t>
  </si>
  <si>
    <t>40043   EAS-Electrical Engineering</t>
  </si>
  <si>
    <t>40047   EAS-Mechanical &amp; Aerospace Engineering</t>
  </si>
  <si>
    <t>40035   EPC-Small Business Development</t>
  </si>
  <si>
    <t>40241   International Student Services</t>
  </si>
  <si>
    <t xml:space="preserve">40087 IT Administrative Operations </t>
  </si>
  <si>
    <t xml:space="preserve">40088   IT Media Services </t>
  </si>
  <si>
    <t xml:space="preserve">40089   IT Telecommunications </t>
  </si>
  <si>
    <t>40013   L/Intramurals-Mens Basketball</t>
  </si>
  <si>
    <t>40051   LAS- Administrative Operations</t>
  </si>
  <si>
    <t>40067   LAS- Anthropology</t>
  </si>
  <si>
    <t>40062   LAS- Biology</t>
  </si>
  <si>
    <t xml:space="preserve">40063   LAS- Chemistry </t>
  </si>
  <si>
    <t>40068   LAS- Communication</t>
  </si>
  <si>
    <t xml:space="preserve">40069   LAS- Economics </t>
  </si>
  <si>
    <t xml:space="preserve">40054   LAS- English </t>
  </si>
  <si>
    <t>40055   LAS- Foreign Language &amp; Culture</t>
  </si>
  <si>
    <t>40064   LAS- Geography</t>
  </si>
  <si>
    <t xml:space="preserve">40073   LAS- History </t>
  </si>
  <si>
    <t>40056   LAS- Humanities</t>
  </si>
  <si>
    <t xml:space="preserve">40232   LAS- Mathematics </t>
  </si>
  <si>
    <t xml:space="preserve">40052   LAS- Military Science </t>
  </si>
  <si>
    <t>40059   LAS- Music</t>
  </si>
  <si>
    <t xml:space="preserve">40057   LAS- Philosophy </t>
  </si>
  <si>
    <t xml:space="preserve">40066   LAS- Physics &amp; Energy Science </t>
  </si>
  <si>
    <t>40077   LAS- Psychology</t>
  </si>
  <si>
    <t>40078   LAS- Sociology</t>
  </si>
  <si>
    <t>40080   LAS- Women's &amp; Ethnic Studies</t>
  </si>
  <si>
    <t>40053   LAS-Air Force ROTC</t>
  </si>
  <si>
    <t xml:space="preserve">40390   LAS-Art History </t>
  </si>
  <si>
    <t xml:space="preserve">40384   LAS-Film Studies </t>
  </si>
  <si>
    <t>40058   LAS-FineArts-Visual&amp;PerformArt</t>
  </si>
  <si>
    <t xml:space="preserve">40247   LAS-Gallery Management </t>
  </si>
  <si>
    <t>40072   LAS-Geology</t>
  </si>
  <si>
    <t xml:space="preserve">40383   LAS-Heller Ctr/Arts&amp;Humanities </t>
  </si>
  <si>
    <t>40074   LAS-ID Math</t>
  </si>
  <si>
    <t>40075   LAS-Justice Studies</t>
  </si>
  <si>
    <t>40065   LAS-Master of Basic Science</t>
  </si>
  <si>
    <t xml:space="preserve">40245   LAS-Matrix Center </t>
  </si>
  <si>
    <t>40260   LAS-National Student Exchange</t>
  </si>
  <si>
    <t>40076   LAS-Political Science</t>
  </si>
  <si>
    <t>40397   LAS-PTW</t>
  </si>
  <si>
    <t>40079   LAS-Sport &amp; Leisure</t>
  </si>
  <si>
    <t>40237   LAS-Theatre</t>
  </si>
  <si>
    <t>40389   LAS-Visual Arts</t>
  </si>
  <si>
    <t>40375   Legal Council</t>
  </si>
  <si>
    <t>49998   Retirees UCCS</t>
  </si>
  <si>
    <t xml:space="preserve">40084   SPA Administrative Operations </t>
  </si>
  <si>
    <t>40085   SPA Social Work</t>
  </si>
  <si>
    <t xml:space="preserve">40142   SSS-Intrnl Student Services </t>
  </si>
  <si>
    <t>40144   SSS-Women's Center</t>
  </si>
  <si>
    <t xml:space="preserve">40139   Student Support Services </t>
  </si>
  <si>
    <t xml:space="preserve">40092   VCAF- Administrative Operations </t>
  </si>
  <si>
    <t xml:space="preserve">40361   VCAF Admissions </t>
  </si>
  <si>
    <t>40392   VCAF PCSSC</t>
  </si>
  <si>
    <t>40094   VCAF-AUX-Parking Operations</t>
  </si>
  <si>
    <t>40121   VCAF-AUX-Police Operations</t>
  </si>
  <si>
    <t>40339   VCAF-AUX-Transportation Srvcs</t>
  </si>
  <si>
    <t>40095   VCAF-FAC-Admin OP</t>
  </si>
  <si>
    <t>40096   VCAF-FAC-Bldg Maintenance</t>
  </si>
  <si>
    <t>40097   VCAF-FAC-Custodial Srvs</t>
  </si>
  <si>
    <t>40098   VCAF-FAC-Grounds</t>
  </si>
  <si>
    <t xml:space="preserve">40123   VCAF-FAC-Mailroom </t>
  </si>
  <si>
    <t>40126   VCAF-Fin Aid/Stdt Employment</t>
  </si>
  <si>
    <t>40238   VCAF-Institutional Research</t>
  </si>
  <si>
    <t xml:space="preserve">40391   VCAF-Office of Stustainability </t>
  </si>
  <si>
    <t>40093   VCAF-P&amp;C Administrative Ops</t>
  </si>
  <si>
    <t>40128   VCAF-Registrar</t>
  </si>
  <si>
    <t>40099   VCAF-RM-Admin</t>
  </si>
  <si>
    <t>40100   VCAF-RM-Budget</t>
  </si>
  <si>
    <t xml:space="preserve">40101   VCAF-RM-Controller's Office </t>
  </si>
  <si>
    <t xml:space="preserve">40119   VCAF-RM-Human Resources </t>
  </si>
  <si>
    <t>40103   VCAF-RM-Loan Administration</t>
  </si>
  <si>
    <t>40104   VCAF-RM-Payroll</t>
  </si>
  <si>
    <t>40102   VCAF-RM-SFS</t>
  </si>
  <si>
    <t>40091   VCAF-UCCS Downtown Presence</t>
  </si>
  <si>
    <t xml:space="preserve">40125   VCSA-Academic Advising </t>
  </si>
  <si>
    <t>40124   VCSA-ADMIN</t>
  </si>
  <si>
    <t xml:space="preserve">40118   VCSA-AUX-Admin Operations </t>
  </si>
  <si>
    <t>40256   VCSA-AUX-Artist Series&amp;Outrch</t>
  </si>
  <si>
    <t xml:space="preserve">40127   VCSA-AUX-Counseling </t>
  </si>
  <si>
    <t>40253   VCSA-AUX-Dining &amp; Hospitality</t>
  </si>
  <si>
    <t>40255   VCSA-AUX-ENT Center Admin</t>
  </si>
  <si>
    <t xml:space="preserve">40117   VCSA-AUX-Facility Services </t>
  </si>
  <si>
    <t xml:space="preserve">40130   VCSA-AUX-Family Development Center </t>
  </si>
  <si>
    <t>40239   VCSA-AUX-Financial Services</t>
  </si>
  <si>
    <t>40061   VCSA-AUX-Gallery of Contemporary Art</t>
  </si>
  <si>
    <t>40334   VCSA-AUX-Recreation</t>
  </si>
  <si>
    <t xml:space="preserve">40129   VCSA-AUX-Res Life &amp; Housing </t>
  </si>
  <si>
    <t>40060   VCSA-AUX-Theatreworks</t>
  </si>
  <si>
    <t xml:space="preserve">40131   VCSA-AUX-UC Event Services </t>
  </si>
  <si>
    <t xml:space="preserve">40105   VCSA-AUX-UCCS Retail Services </t>
  </si>
  <si>
    <t>40264   VCSA-AUX-UCCS SWELL</t>
  </si>
  <si>
    <t>40226   VCSA-AUX-Wellness Center</t>
  </si>
  <si>
    <t>40003   VCSA-Career Services</t>
  </si>
  <si>
    <t xml:space="preserve">40360   VCSA-Chancellor's LEAD Class </t>
  </si>
  <si>
    <t>40122   VCSA-Community and Learning</t>
  </si>
  <si>
    <t>40356   VCSA-Dean of Students</t>
  </si>
  <si>
    <t xml:space="preserve">40140   VCSA-Disability Services </t>
  </si>
  <si>
    <t>40379   VCSA-First Year Experience</t>
  </si>
  <si>
    <t>40009   VCSA-IntercollegiateAthletics</t>
  </si>
  <si>
    <t>40354   VCSA-International Affairs</t>
  </si>
  <si>
    <t xml:space="preserve">40387   VCSA-Military Student Affairs </t>
  </si>
  <si>
    <t>40350   VCSA-MOSAIC</t>
  </si>
  <si>
    <t>40010   VCSA-Pep Band</t>
  </si>
  <si>
    <t xml:space="preserve">40132   VCSA-Student Government </t>
  </si>
  <si>
    <t>40236   VCSA-Student Life</t>
  </si>
  <si>
    <t xml:space="preserve">40133   VCSA-Student Newspaper/Scribe </t>
  </si>
  <si>
    <t>40358   VCSS-Publications &amp; Recruiting</t>
  </si>
  <si>
    <t>40005   VCUA-Alumni &amp; Univ Events</t>
  </si>
  <si>
    <t>40376   VCUA-Operations</t>
  </si>
  <si>
    <t>40262   VCUA-Strategic Communications</t>
  </si>
  <si>
    <t>40250   VCUA-University Developmen</t>
  </si>
  <si>
    <t>40004   VCUA-University Relations</t>
  </si>
  <si>
    <t>Off-Campus Workstudy/Departments</t>
  </si>
  <si>
    <t>40176  Colorado Springs Conservatory</t>
  </si>
  <si>
    <t xml:space="preserve">40158  Leadership Pikes Peak </t>
  </si>
  <si>
    <t>40342  RMC Land Trust</t>
  </si>
  <si>
    <t>40199  Fountain Valley School</t>
  </si>
  <si>
    <t>40203  Pikes Peak Art Council</t>
  </si>
  <si>
    <t>40229  Peak Parent Center</t>
  </si>
  <si>
    <t>40207  The Arc PPR</t>
  </si>
  <si>
    <t xml:space="preserve">40210  Junior Acheivment </t>
  </si>
  <si>
    <t>40216  Apishapa Valley Historic Society</t>
  </si>
  <si>
    <t xml:space="preserve">40223  True North Empowerment </t>
  </si>
  <si>
    <t>40224 Pikes Peak Community Foundation</t>
  </si>
  <si>
    <t>40225  Cool Science</t>
  </si>
  <si>
    <t xml:space="preserve">40169 Colorado Springs Utilities </t>
  </si>
  <si>
    <t xml:space="preserve">40367 Colorado Springs Youth Symphony Association </t>
  </si>
  <si>
    <t>test</t>
  </si>
  <si>
    <t>The Spring work semester begins on January 4th, 2026.</t>
  </si>
  <si>
    <t>Please see the Student Employment forms page for theSpring 2026 Timesheet.</t>
  </si>
  <si>
    <t>Off-Campus Spring Semester 2026 Information</t>
  </si>
  <si>
    <t>Spring 2026</t>
  </si>
  <si>
    <t>4 January - 17 January</t>
  </si>
  <si>
    <t>Monday, January 19th, 2026</t>
  </si>
  <si>
    <t>Friday, January 30th, 2026</t>
  </si>
  <si>
    <t xml:space="preserve">18 January - 31 January </t>
  </si>
  <si>
    <t>Friday, February 13th, 2026</t>
  </si>
  <si>
    <t>1 February - 14 February</t>
  </si>
  <si>
    <t>Monday, February 16th, 2026</t>
  </si>
  <si>
    <t>Friday, February 27th, 2026</t>
  </si>
  <si>
    <t>15 February - 28 February</t>
  </si>
  <si>
    <t>Monday, March 2nd, 2026</t>
  </si>
  <si>
    <t>Monday, February 2nd, 2026</t>
  </si>
  <si>
    <t>Friday, March 13th, 2026</t>
  </si>
  <si>
    <t>1 March - 14 March</t>
  </si>
  <si>
    <t>Monday, March 16th, 2026</t>
  </si>
  <si>
    <t>Friday, March 27th, 2026</t>
  </si>
  <si>
    <t>15 March - 28 March</t>
  </si>
  <si>
    <t>Monday, March 30th, 2026</t>
  </si>
  <si>
    <t>Friday, April 10th, 2026</t>
  </si>
  <si>
    <t>29 March - 11 April</t>
  </si>
  <si>
    <t>Monday, April 13th, 2026</t>
  </si>
  <si>
    <t>Friday, April 24th, 2026</t>
  </si>
  <si>
    <t>12 April - 25 April</t>
  </si>
  <si>
    <t>Friday, May 8th, 2026</t>
  </si>
  <si>
    <t>26 April - 9 May</t>
  </si>
  <si>
    <t>Monday, May 11th, 2026</t>
  </si>
  <si>
    <t>Friday, May 22nd, 2026</t>
  </si>
  <si>
    <t>Monday, May 25th, 2026</t>
  </si>
  <si>
    <t>Friday, June 5th, 2026</t>
  </si>
  <si>
    <t>Monday, April 27th, 2026</t>
  </si>
  <si>
    <t>10 May - 23 May</t>
  </si>
  <si>
    <t>Spring Semester TOTAL</t>
  </si>
  <si>
    <t>40180  Pueblo Hispanic Education Foundation (PHEF)</t>
  </si>
  <si>
    <t>40193  SWL Foundation</t>
  </si>
  <si>
    <t>40204  Pikes Peak State College</t>
  </si>
  <si>
    <t>40216  PCRG</t>
  </si>
  <si>
    <t>40225  IVAT</t>
  </si>
  <si>
    <t>40330  Space Foundation</t>
  </si>
  <si>
    <t>40342  Lewis Palmer School District 38</t>
  </si>
  <si>
    <t>40385  Manitou Springs Heritage Museum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</si>
</sst>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F800]dddd\,\ mmmm\ dd\,\ yyyy"/>
    <numFmt numFmtId="166" formatCode="h:mm;@"/>
    <numFmt numFmtId="167" formatCode="mm/dd/yy;@"/>
  </numFmts>
  <fonts count="52" x14ac:knownFonts="1">
    <font>
      <sz val="10"/>
      <name val="Arial"/>
    </font>
    <font>
      <sz val="8"/>
      <name val="Arial"/>
      <family val="2"/>
    </font>
    <font>
      <u/>
      <sz val="10"/>
      <color indexed="12"/>
      <name val="Arial"/>
      <family val="2"/>
    </font>
    <font>
      <sz val="12"/>
      <name val="Arial"/>
      <family val="2"/>
    </font>
    <font>
      <sz val="8"/>
      <color indexed="81"/>
      <name val="Tahoma"/>
      <family val="2"/>
    </font>
    <font>
      <b/>
      <sz val="8"/>
      <color indexed="81"/>
      <name val="Palatino Linotype"/>
      <family val="1"/>
    </font>
    <font>
      <sz val="8"/>
      <color indexed="81"/>
      <name val="Palatino Linotype"/>
      <family val="1"/>
    </font>
    <font>
      <u/>
      <sz val="8"/>
      <color indexed="81"/>
      <name val="Palatino Linotype"/>
      <family val="1"/>
    </font>
    <font>
      <b/>
      <u/>
      <sz val="8"/>
      <color indexed="81"/>
      <name val="Palatino Linotype"/>
      <family val="1"/>
    </font>
    <font>
      <i/>
      <u/>
      <sz val="7"/>
      <color indexed="81"/>
      <name val="Palatino Linotype"/>
      <family val="1"/>
    </font>
    <font>
      <i/>
      <sz val="8"/>
      <color indexed="81"/>
      <name val="Palatino Linotype"/>
      <family val="1"/>
    </font>
    <font>
      <b/>
      <i/>
      <sz val="8"/>
      <color indexed="81"/>
      <name val="Palatino Linotype"/>
      <family val="1"/>
    </font>
    <font>
      <sz val="10"/>
      <name val="Arial"/>
      <family val="2"/>
    </font>
    <font>
      <sz val="12"/>
      <name val="Cambria"/>
      <family val="1"/>
    </font>
    <font>
      <b/>
      <sz val="28"/>
      <name val="Palatino Linotype"/>
      <family val="1"/>
    </font>
    <font>
      <sz val="28"/>
      <name val="Palatino Linotype"/>
      <family val="1"/>
    </font>
    <font>
      <b/>
      <sz val="28"/>
      <name val="Cambria"/>
      <family val="1"/>
    </font>
    <font>
      <b/>
      <sz val="22"/>
      <name val="Palatino Linotype"/>
      <family val="1"/>
    </font>
    <font>
      <sz val="24"/>
      <name val="Cambria"/>
      <family val="1"/>
    </font>
    <font>
      <sz val="16"/>
      <name val="Cambria"/>
      <family val="1"/>
    </font>
    <font>
      <sz val="10"/>
      <name val="Cambria"/>
      <family val="1"/>
    </font>
    <font>
      <b/>
      <sz val="12"/>
      <name val="Cambria"/>
      <family val="1"/>
    </font>
    <font>
      <sz val="14"/>
      <name val="Cambria"/>
      <family val="1"/>
    </font>
    <font>
      <b/>
      <sz val="14"/>
      <name val="Cambria"/>
      <family val="1"/>
    </font>
    <font>
      <b/>
      <sz val="16"/>
      <name val="Cambria"/>
      <family val="1"/>
    </font>
    <font>
      <i/>
      <u val="singleAccounting"/>
      <sz val="12"/>
      <name val="Cambria"/>
      <family val="1"/>
    </font>
    <font>
      <b/>
      <sz val="10"/>
      <name val="Cambria"/>
      <family val="1"/>
    </font>
    <font>
      <b/>
      <u/>
      <sz val="12"/>
      <name val="Cambria"/>
      <family val="1"/>
    </font>
    <font>
      <sz val="24"/>
      <name val="Palatino Linotype"/>
      <family val="1"/>
    </font>
    <font>
      <sz val="16"/>
      <name val="Palatino Linotype"/>
      <family val="1"/>
    </font>
    <font>
      <sz val="12"/>
      <name val="Palatino Linotype"/>
      <family val="1"/>
    </font>
    <font>
      <sz val="10"/>
      <name val="Palatino Linotype"/>
      <family val="1"/>
    </font>
    <font>
      <sz val="14"/>
      <name val="Palatino Linotype"/>
      <family val="1"/>
    </font>
    <font>
      <b/>
      <sz val="12"/>
      <name val="Palatino Linotype"/>
      <family val="1"/>
    </font>
    <font>
      <b/>
      <sz val="10"/>
      <name val="Palatino Linotype"/>
      <family val="1"/>
    </font>
    <font>
      <b/>
      <sz val="14"/>
      <name val="Palatino Linotype"/>
      <family val="1"/>
    </font>
    <font>
      <sz val="14"/>
      <name val="Arial"/>
      <family val="2"/>
    </font>
    <font>
      <b/>
      <sz val="16"/>
      <name val="Palatino Linotype"/>
      <family val="1"/>
    </font>
    <font>
      <i/>
      <u val="singleAccounting"/>
      <sz val="12"/>
      <name val="Palatino Linotype"/>
      <family val="1"/>
    </font>
    <font>
      <i/>
      <u/>
      <sz val="12"/>
      <name val="Cambria"/>
      <family val="1"/>
    </font>
    <font>
      <i/>
      <sz val="16"/>
      <name val="Cambria"/>
      <family val="1"/>
    </font>
    <font>
      <b/>
      <i/>
      <sz val="16"/>
      <name val="Cambria"/>
      <family val="1"/>
    </font>
    <font>
      <sz val="18"/>
      <name val="Cambria"/>
      <family val="1"/>
    </font>
    <font>
      <sz val="18"/>
      <name val="Palatino Linotype"/>
      <family val="1"/>
    </font>
    <font>
      <sz val="9"/>
      <color indexed="81"/>
      <name val="Tahoma"/>
      <family val="2"/>
    </font>
    <font>
      <b/>
      <sz val="9"/>
      <color indexed="81"/>
      <name val="Tahoma"/>
      <family val="2"/>
    </font>
    <font>
      <b/>
      <sz val="24"/>
      <name val="Cambria"/>
      <family val="1"/>
    </font>
    <font>
      <b/>
      <sz val="18"/>
      <name val="Cambria"/>
      <family val="1"/>
    </font>
    <font>
      <i/>
      <u/>
      <sz val="12"/>
      <name val="Palatino Linotype"/>
      <family val="1"/>
    </font>
    <font>
      <sz val="34"/>
      <name val="Arial"/>
      <family val="2"/>
    </font>
    <font>
      <u/>
      <sz val="20"/>
      <color theme="1"/>
      <name val="Arial"/>
      <family val="2"/>
    </font>
    <font>
      <u/>
      <sz val="18"/>
      <color indexed="12"/>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151">
    <border>
      <left/>
      <right/>
      <top/>
      <bottom/>
      <diagonal/>
    </border>
    <border>
      <left/>
      <right style="hair">
        <color indexed="48"/>
      </right>
      <top/>
      <bottom/>
      <diagonal/>
    </border>
    <border>
      <left style="hair">
        <color indexed="48"/>
      </left>
      <right style="hair">
        <color indexed="48"/>
      </right>
      <top/>
      <bottom/>
      <diagonal/>
    </border>
    <border>
      <left style="hair">
        <color indexed="48"/>
      </left>
      <right/>
      <top/>
      <bottom/>
      <diagonal/>
    </border>
    <border>
      <left style="double">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hair">
        <color indexed="48"/>
      </right>
      <top style="dashed">
        <color indexed="64"/>
      </top>
      <bottom style="dashed">
        <color indexed="64"/>
      </bottom>
      <diagonal/>
    </border>
    <border>
      <left style="hair">
        <color indexed="48"/>
      </left>
      <right style="hair">
        <color indexed="48"/>
      </right>
      <top style="dashed">
        <color indexed="64"/>
      </top>
      <bottom style="dashed">
        <color indexed="64"/>
      </bottom>
      <diagonal/>
    </border>
    <border>
      <left style="hair">
        <color indexed="48"/>
      </left>
      <right/>
      <top style="dashed">
        <color indexed="64"/>
      </top>
      <bottom style="dashed">
        <color indexed="64"/>
      </bottom>
      <diagonal/>
    </border>
    <border>
      <left style="dashed">
        <color indexed="64"/>
      </left>
      <right style="hair">
        <color indexed="48"/>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diagonal/>
    </border>
    <border>
      <left/>
      <right style="dashed">
        <color indexed="64"/>
      </right>
      <top/>
      <bottom/>
      <diagonal/>
    </border>
    <border>
      <left style="hair">
        <color indexed="48"/>
      </left>
      <right style="hair">
        <color indexed="48"/>
      </right>
      <top/>
      <bottom style="hair">
        <color indexed="48"/>
      </bottom>
      <diagonal/>
    </border>
    <border>
      <left style="hair">
        <color indexed="48"/>
      </left>
      <right/>
      <top/>
      <bottom style="hair">
        <color indexed="48"/>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medium">
        <color indexed="62"/>
      </top>
      <bottom/>
      <diagonal/>
    </border>
    <border>
      <left/>
      <right/>
      <top style="thin">
        <color indexed="12"/>
      </top>
      <bottom style="thin">
        <color indexed="12"/>
      </bottom>
      <diagonal/>
    </border>
    <border>
      <left style="hair">
        <color indexed="48"/>
      </left>
      <right style="dashed">
        <color indexed="64"/>
      </right>
      <top style="dashed">
        <color indexed="64"/>
      </top>
      <bottom style="dashed">
        <color indexed="64"/>
      </bottom>
      <diagonal/>
    </border>
    <border>
      <left style="hair">
        <color indexed="48"/>
      </left>
      <right style="dashed">
        <color indexed="64"/>
      </right>
      <top/>
      <bottom/>
      <diagonal/>
    </border>
    <border>
      <left style="hair">
        <color indexed="48"/>
      </left>
      <right style="hair">
        <color indexed="48"/>
      </right>
      <top/>
      <bottom style="dashed">
        <color indexed="64"/>
      </bottom>
      <diagonal/>
    </border>
    <border>
      <left style="hair">
        <color indexed="48"/>
      </left>
      <right/>
      <top/>
      <bottom style="dashed">
        <color indexed="64"/>
      </bottom>
      <diagonal/>
    </border>
    <border>
      <left/>
      <right style="hair">
        <color indexed="48"/>
      </right>
      <top/>
      <bottom style="dashed">
        <color indexed="64"/>
      </bottom>
      <diagonal/>
    </border>
    <border>
      <left style="hair">
        <color indexed="48"/>
      </left>
      <right style="dashed">
        <color indexed="64"/>
      </right>
      <top/>
      <bottom style="dashed">
        <color indexed="64"/>
      </bottom>
      <diagonal/>
    </border>
    <border>
      <left/>
      <right style="dashed">
        <color indexed="64"/>
      </right>
      <top/>
      <bottom style="dashed">
        <color indexed="64"/>
      </bottom>
      <diagonal/>
    </border>
    <border>
      <left/>
      <right style="hair">
        <color indexed="48"/>
      </right>
      <top/>
      <bottom style="hair">
        <color indexed="48"/>
      </bottom>
      <diagonal/>
    </border>
    <border>
      <left style="dotted">
        <color indexed="64"/>
      </left>
      <right style="dotted">
        <color indexed="64"/>
      </right>
      <top style="dotted">
        <color indexed="64"/>
      </top>
      <bottom style="dotted">
        <color indexed="64"/>
      </bottom>
      <diagonal/>
    </border>
    <border>
      <left/>
      <right/>
      <top style="thin">
        <color indexed="12"/>
      </top>
      <bottom/>
      <diagonal/>
    </border>
    <border>
      <left/>
      <right/>
      <top style="thin">
        <color rgb="FF660066"/>
      </top>
      <bottom/>
      <diagonal/>
    </border>
    <border>
      <left style="double">
        <color rgb="FF660066"/>
      </left>
      <right/>
      <top/>
      <bottom style="double">
        <color rgb="FF660066"/>
      </bottom>
      <diagonal/>
    </border>
    <border>
      <left/>
      <right/>
      <top/>
      <bottom style="double">
        <color rgb="FF660066"/>
      </bottom>
      <diagonal/>
    </border>
    <border>
      <left/>
      <right style="double">
        <color rgb="FF660066"/>
      </right>
      <top/>
      <bottom style="double">
        <color rgb="FF660066"/>
      </bottom>
      <diagonal/>
    </border>
    <border>
      <left style="double">
        <color rgb="FF660066"/>
      </left>
      <right/>
      <top style="double">
        <color rgb="FF660066"/>
      </top>
      <bottom/>
      <diagonal/>
    </border>
    <border>
      <left/>
      <right/>
      <top style="double">
        <color rgb="FF660066"/>
      </top>
      <bottom/>
      <diagonal/>
    </border>
    <border>
      <left/>
      <right/>
      <top style="double">
        <color rgb="FF660066"/>
      </top>
      <bottom style="medium">
        <color rgb="FF660066"/>
      </bottom>
      <diagonal/>
    </border>
    <border>
      <left/>
      <right style="double">
        <color rgb="FF660066"/>
      </right>
      <top style="double">
        <color rgb="FF660066"/>
      </top>
      <bottom style="medium">
        <color rgb="FF660066"/>
      </bottom>
      <diagonal/>
    </border>
    <border>
      <left style="double">
        <color rgb="FF660066"/>
      </left>
      <right/>
      <top/>
      <bottom/>
      <diagonal/>
    </border>
    <border>
      <left/>
      <right/>
      <top style="medium">
        <color rgb="FF660066"/>
      </top>
      <bottom/>
      <diagonal/>
    </border>
    <border>
      <left/>
      <right style="double">
        <color rgb="FF660066"/>
      </right>
      <top/>
      <bottom/>
      <diagonal/>
    </border>
    <border>
      <left/>
      <right/>
      <top/>
      <bottom style="medium">
        <color rgb="FF660066"/>
      </bottom>
      <diagonal/>
    </border>
    <border>
      <left/>
      <right/>
      <top style="medium">
        <color rgb="FF660066"/>
      </top>
      <bottom style="medium">
        <color rgb="FF660066"/>
      </bottom>
      <diagonal/>
    </border>
    <border>
      <left/>
      <right style="double">
        <color rgb="FF660066"/>
      </right>
      <top style="medium">
        <color rgb="FF660066"/>
      </top>
      <bottom style="medium">
        <color rgb="FF660066"/>
      </bottom>
      <diagonal/>
    </border>
    <border>
      <left style="double">
        <color indexed="64"/>
      </left>
      <right style="dashed">
        <color indexed="64"/>
      </right>
      <top style="double">
        <color rgb="FF660066"/>
      </top>
      <bottom/>
      <diagonal/>
    </border>
    <border>
      <left/>
      <right style="dashed">
        <color indexed="64"/>
      </right>
      <top style="double">
        <color rgb="FF660066"/>
      </top>
      <bottom/>
      <diagonal/>
    </border>
    <border>
      <left style="dashed">
        <color indexed="64"/>
      </left>
      <right style="hair">
        <color indexed="48"/>
      </right>
      <top style="double">
        <color rgb="FF660066"/>
      </top>
      <bottom/>
      <diagonal/>
    </border>
    <border>
      <left style="dashed">
        <color indexed="64"/>
      </left>
      <right style="dashed">
        <color indexed="64"/>
      </right>
      <top style="double">
        <color rgb="FF660066"/>
      </top>
      <bottom/>
      <diagonal/>
    </border>
    <border>
      <left style="dashed">
        <color indexed="64"/>
      </left>
      <right style="double">
        <color rgb="FF660066"/>
      </right>
      <top style="double">
        <color rgb="FF660066"/>
      </top>
      <bottom style="dashed">
        <color indexed="64"/>
      </bottom>
      <diagonal/>
    </border>
    <border>
      <left style="dashed">
        <color indexed="64"/>
      </left>
      <right style="double">
        <color rgb="FF660066"/>
      </right>
      <top/>
      <bottom style="dashed">
        <color indexed="64"/>
      </bottom>
      <diagonal/>
    </border>
    <border>
      <left style="dashed">
        <color indexed="64"/>
      </left>
      <right style="double">
        <color rgb="FF660066"/>
      </right>
      <top style="dashed">
        <color indexed="64"/>
      </top>
      <bottom style="dashed">
        <color indexed="64"/>
      </bottom>
      <diagonal/>
    </border>
    <border>
      <left style="dashed">
        <color indexed="64"/>
      </left>
      <right style="dashed">
        <color indexed="64"/>
      </right>
      <top/>
      <bottom style="double">
        <color rgb="FF660066"/>
      </bottom>
      <diagonal/>
    </border>
    <border>
      <left/>
      <right style="dashed">
        <color indexed="64"/>
      </right>
      <top/>
      <bottom style="double">
        <color rgb="FF660066"/>
      </bottom>
      <diagonal/>
    </border>
    <border>
      <left/>
      <right style="double">
        <color rgb="FF660066"/>
      </right>
      <top/>
      <bottom style="hair">
        <color indexed="48"/>
      </bottom>
      <diagonal/>
    </border>
    <border>
      <left style="thin">
        <color rgb="FF660066"/>
      </left>
      <right/>
      <top/>
      <bottom/>
      <diagonal/>
    </border>
    <border>
      <left style="thin">
        <color rgb="FF660066"/>
      </left>
      <right style="thin">
        <color rgb="FF660066"/>
      </right>
      <top style="thin">
        <color rgb="FF660066"/>
      </top>
      <bottom/>
      <diagonal/>
    </border>
    <border>
      <left/>
      <right/>
      <top style="thin">
        <color rgb="FF660066"/>
      </top>
      <bottom style="thin">
        <color indexed="12"/>
      </bottom>
      <diagonal/>
    </border>
    <border>
      <left style="thin">
        <color indexed="12"/>
      </left>
      <right/>
      <top style="thin">
        <color rgb="FF660066"/>
      </top>
      <bottom style="thin">
        <color indexed="12"/>
      </bottom>
      <diagonal/>
    </border>
    <border>
      <left style="thin">
        <color rgb="FF660066"/>
      </left>
      <right style="thin">
        <color rgb="FF660066"/>
      </right>
      <top/>
      <bottom style="thin">
        <color rgb="FF660066"/>
      </bottom>
      <diagonal/>
    </border>
    <border>
      <left/>
      <right style="thin">
        <color indexed="12"/>
      </right>
      <top style="thin">
        <color indexed="12"/>
      </top>
      <bottom style="thin">
        <color rgb="FF660066"/>
      </bottom>
      <diagonal/>
    </border>
    <border>
      <left style="thin">
        <color indexed="12"/>
      </left>
      <right/>
      <top style="thin">
        <color indexed="12"/>
      </top>
      <bottom style="thin">
        <color rgb="FF660066"/>
      </bottom>
      <diagonal/>
    </border>
    <border>
      <left/>
      <right/>
      <top style="thin">
        <color rgb="FF660066"/>
      </top>
      <bottom style="thin">
        <color rgb="FF660066"/>
      </bottom>
      <diagonal/>
    </border>
    <border>
      <left style="dashed">
        <color indexed="64"/>
      </left>
      <right style="double">
        <color rgb="FF660066"/>
      </right>
      <top style="dashed">
        <color indexed="64"/>
      </top>
      <bottom style="double">
        <color rgb="FF660066"/>
      </bottom>
      <diagonal/>
    </border>
    <border>
      <left style="double">
        <color theme="7" tint="-0.24994659260841701"/>
      </left>
      <right/>
      <top/>
      <bottom style="double">
        <color theme="7" tint="-0.24994659260841701"/>
      </bottom>
      <diagonal/>
    </border>
    <border>
      <left/>
      <right/>
      <top/>
      <bottom style="double">
        <color theme="7" tint="-0.24994659260841701"/>
      </bottom>
      <diagonal/>
    </border>
    <border>
      <left/>
      <right style="double">
        <color theme="7" tint="-0.24994659260841701"/>
      </right>
      <top/>
      <bottom style="double">
        <color theme="7" tint="-0.24994659260841701"/>
      </bottom>
      <diagonal/>
    </border>
    <border>
      <left style="double">
        <color theme="7" tint="-0.24994659260841701"/>
      </left>
      <right/>
      <top style="double">
        <color theme="7" tint="-0.24994659260841701"/>
      </top>
      <bottom/>
      <diagonal/>
    </border>
    <border>
      <left/>
      <right/>
      <top style="double">
        <color theme="7" tint="-0.24994659260841701"/>
      </top>
      <bottom/>
      <diagonal/>
    </border>
    <border>
      <left/>
      <right/>
      <top style="double">
        <color theme="7" tint="-0.24994659260841701"/>
      </top>
      <bottom style="medium">
        <color theme="7" tint="-0.24994659260841701"/>
      </bottom>
      <diagonal/>
    </border>
    <border>
      <left/>
      <right style="double">
        <color theme="7" tint="-0.24994659260841701"/>
      </right>
      <top style="double">
        <color theme="7" tint="-0.24994659260841701"/>
      </top>
      <bottom style="medium">
        <color theme="7" tint="-0.24994659260841701"/>
      </bottom>
      <diagonal/>
    </border>
    <border>
      <left style="double">
        <color theme="7" tint="-0.24994659260841701"/>
      </left>
      <right/>
      <top/>
      <bottom/>
      <diagonal/>
    </border>
    <border>
      <left/>
      <right/>
      <top style="medium">
        <color theme="7" tint="-0.24994659260841701"/>
      </top>
      <bottom/>
      <diagonal/>
    </border>
    <border>
      <left/>
      <right style="double">
        <color theme="7" tint="-0.24994659260841701"/>
      </right>
      <top/>
      <bottom/>
      <diagonal/>
    </border>
    <border>
      <left/>
      <right/>
      <top/>
      <bottom style="medium">
        <color theme="7" tint="-0.24994659260841701"/>
      </bottom>
      <diagonal/>
    </border>
    <border>
      <left/>
      <right/>
      <top style="medium">
        <color theme="7" tint="-0.24994659260841701"/>
      </top>
      <bottom style="medium">
        <color theme="7" tint="-0.24994659260841701"/>
      </bottom>
      <diagonal/>
    </border>
    <border>
      <left/>
      <right style="double">
        <color theme="7" tint="-0.24994659260841701"/>
      </right>
      <top style="medium">
        <color theme="7" tint="-0.24994659260841701"/>
      </top>
      <bottom style="medium">
        <color theme="7" tint="-0.24994659260841701"/>
      </bottom>
      <diagonal/>
    </border>
    <border>
      <left style="double">
        <color indexed="64"/>
      </left>
      <right style="dashed">
        <color indexed="64"/>
      </right>
      <top style="double">
        <color theme="7" tint="-0.24994659260841701"/>
      </top>
      <bottom/>
      <diagonal/>
    </border>
    <border>
      <left/>
      <right style="dashed">
        <color indexed="64"/>
      </right>
      <top style="double">
        <color theme="7" tint="-0.24994659260841701"/>
      </top>
      <bottom/>
      <diagonal/>
    </border>
    <border>
      <left/>
      <right style="hair">
        <color indexed="48"/>
      </right>
      <top style="double">
        <color theme="7" tint="-0.24994659260841701"/>
      </top>
      <bottom/>
      <diagonal/>
    </border>
    <border>
      <left style="hair">
        <color indexed="48"/>
      </left>
      <right style="hair">
        <color indexed="48"/>
      </right>
      <top style="double">
        <color theme="7" tint="-0.24994659260841701"/>
      </top>
      <bottom/>
      <diagonal/>
    </border>
    <border>
      <left style="hair">
        <color indexed="48"/>
      </left>
      <right/>
      <top style="double">
        <color theme="7" tint="-0.24994659260841701"/>
      </top>
      <bottom/>
      <diagonal/>
    </border>
    <border>
      <left style="dashed">
        <color indexed="64"/>
      </left>
      <right style="dashed">
        <color indexed="64"/>
      </right>
      <top style="double">
        <color theme="7" tint="-0.24994659260841701"/>
      </top>
      <bottom/>
      <diagonal/>
    </border>
    <border>
      <left style="hair">
        <color indexed="48"/>
      </left>
      <right style="dashed">
        <color indexed="64"/>
      </right>
      <top style="double">
        <color theme="7" tint="-0.24994659260841701"/>
      </top>
      <bottom/>
      <diagonal/>
    </border>
    <border>
      <left/>
      <right style="double">
        <color theme="7" tint="-0.24994659260841701"/>
      </right>
      <top style="double">
        <color theme="7" tint="-0.24994659260841701"/>
      </top>
      <bottom/>
      <diagonal/>
    </border>
    <border>
      <left style="dashed">
        <color indexed="64"/>
      </left>
      <right style="double">
        <color theme="7" tint="-0.24994659260841701"/>
      </right>
      <top style="dashed">
        <color indexed="64"/>
      </top>
      <bottom style="dashed">
        <color indexed="64"/>
      </bottom>
      <diagonal/>
    </border>
    <border>
      <left style="dashed">
        <color indexed="64"/>
      </left>
      <right style="double">
        <color theme="7" tint="-0.24994659260841701"/>
      </right>
      <top/>
      <bottom style="dashed">
        <color indexed="64"/>
      </bottom>
      <diagonal/>
    </border>
    <border>
      <left style="hair">
        <color indexed="48"/>
      </left>
      <right style="dashed">
        <color indexed="64"/>
      </right>
      <top/>
      <bottom style="double">
        <color theme="7" tint="-0.24994659260841701"/>
      </bottom>
      <diagonal/>
    </border>
    <border>
      <left/>
      <right style="dashed">
        <color indexed="64"/>
      </right>
      <top/>
      <bottom style="double">
        <color theme="7" tint="-0.24994659260841701"/>
      </bottom>
      <diagonal/>
    </border>
    <border>
      <left style="dashed">
        <color indexed="64"/>
      </left>
      <right style="double">
        <color theme="7" tint="-0.24994659260841701"/>
      </right>
      <top style="dashed">
        <color indexed="64"/>
      </top>
      <bottom style="double">
        <color theme="7" tint="-0.24994659260841701"/>
      </bottom>
      <diagonal/>
    </border>
    <border>
      <left/>
      <right style="thin">
        <color indexed="12"/>
      </right>
      <top style="thin">
        <color theme="7" tint="-0.24994659260841701"/>
      </top>
      <bottom style="thin">
        <color indexed="12"/>
      </bottom>
      <diagonal/>
    </border>
    <border>
      <left style="thin">
        <color indexed="12"/>
      </left>
      <right style="thin">
        <color indexed="12"/>
      </right>
      <top style="thin">
        <color theme="7" tint="-0.24994659260841701"/>
      </top>
      <bottom style="thin">
        <color indexed="12"/>
      </bottom>
      <diagonal/>
    </border>
    <border>
      <left style="thin">
        <color indexed="12"/>
      </left>
      <right/>
      <top style="thin">
        <color theme="7" tint="-0.24994659260841701"/>
      </top>
      <bottom style="thin">
        <color indexed="12"/>
      </bottom>
      <diagonal/>
    </border>
    <border>
      <left style="thin">
        <color theme="7" tint="-0.24994659260841701"/>
      </left>
      <right style="thin">
        <color theme="7" tint="-0.24994659260841701"/>
      </right>
      <top style="thin">
        <color theme="7" tint="-0.24994659260841701"/>
      </top>
      <bottom/>
      <diagonal/>
    </border>
    <border>
      <left/>
      <right/>
      <top style="thin">
        <color theme="7" tint="-0.24994659260841701"/>
      </top>
      <bottom style="thin">
        <color indexed="12"/>
      </bottom>
      <diagonal/>
    </border>
    <border>
      <left/>
      <right style="thin">
        <color indexed="12"/>
      </right>
      <top style="thin">
        <color indexed="12"/>
      </top>
      <bottom style="thin">
        <color theme="7" tint="-0.24994659260841701"/>
      </bottom>
      <diagonal/>
    </border>
    <border>
      <left style="thin">
        <color indexed="12"/>
      </left>
      <right style="thin">
        <color indexed="12"/>
      </right>
      <top style="thin">
        <color indexed="12"/>
      </top>
      <bottom style="thin">
        <color theme="7" tint="-0.24994659260841701"/>
      </bottom>
      <diagonal/>
    </border>
    <border>
      <left style="thin">
        <color indexed="12"/>
      </left>
      <right/>
      <top style="thin">
        <color indexed="12"/>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right/>
      <top style="thin">
        <color theme="7" tint="-0.24994659260841701"/>
      </top>
      <bottom style="thin">
        <color theme="7" tint="-0.24994659260841701"/>
      </bottom>
      <diagonal/>
    </border>
    <border>
      <left style="double">
        <color indexed="64"/>
      </left>
      <right style="dashed">
        <color indexed="64"/>
      </right>
      <top style="double">
        <color theme="7" tint="-0.24994659260841701"/>
      </top>
      <bottom style="dashed">
        <color indexed="64"/>
      </bottom>
      <diagonal/>
    </border>
    <border>
      <left/>
      <right style="dashed">
        <color indexed="64"/>
      </right>
      <top style="double">
        <color theme="7" tint="-0.24994659260841701"/>
      </top>
      <bottom style="dashed">
        <color indexed="64"/>
      </bottom>
      <diagonal/>
    </border>
    <border>
      <left/>
      <right style="hair">
        <color indexed="48"/>
      </right>
      <top style="double">
        <color theme="7" tint="-0.24994659260841701"/>
      </top>
      <bottom style="dashed">
        <color indexed="64"/>
      </bottom>
      <diagonal/>
    </border>
    <border>
      <left style="hair">
        <color indexed="48"/>
      </left>
      <right style="hair">
        <color indexed="48"/>
      </right>
      <top style="double">
        <color theme="7" tint="-0.24994659260841701"/>
      </top>
      <bottom style="dashed">
        <color indexed="64"/>
      </bottom>
      <diagonal/>
    </border>
    <border>
      <left style="hair">
        <color indexed="48"/>
      </left>
      <right/>
      <top style="double">
        <color theme="7" tint="-0.24994659260841701"/>
      </top>
      <bottom style="dashed">
        <color indexed="64"/>
      </bottom>
      <diagonal/>
    </border>
    <border>
      <left style="dashed">
        <color indexed="64"/>
      </left>
      <right style="dashed">
        <color indexed="64"/>
      </right>
      <top style="double">
        <color theme="7" tint="-0.24994659260841701"/>
      </top>
      <bottom style="dashed">
        <color indexed="64"/>
      </bottom>
      <diagonal/>
    </border>
    <border>
      <left style="hair">
        <color indexed="48"/>
      </left>
      <right style="dashed">
        <color indexed="64"/>
      </right>
      <top style="double">
        <color theme="7" tint="-0.24994659260841701"/>
      </top>
      <bottom style="dashed">
        <color indexed="64"/>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double">
        <color theme="7" tint="-0.24994659260841701"/>
      </right>
      <top/>
      <bottom style="medium">
        <color theme="7" tint="-0.24994659260841701"/>
      </bottom>
      <diagonal/>
    </border>
    <border>
      <left style="dashed">
        <color indexed="64"/>
      </left>
      <right style="double">
        <color theme="7" tint="-0.24994659260841701"/>
      </right>
      <top style="double">
        <color theme="7" tint="-0.24994659260841701"/>
      </top>
      <bottom style="dashed">
        <color indexed="64"/>
      </bottom>
      <diagonal/>
    </border>
    <border>
      <left style="hair">
        <color indexed="48"/>
      </left>
      <right style="hair">
        <color indexed="48"/>
      </right>
      <top/>
      <bottom style="double">
        <color theme="7" tint="-0.24994659260841701"/>
      </bottom>
      <diagonal/>
    </border>
    <border>
      <left style="hair">
        <color indexed="48"/>
      </left>
      <right/>
      <top/>
      <bottom style="double">
        <color theme="7" tint="-0.24994659260841701"/>
      </bottom>
      <diagonal/>
    </border>
    <border>
      <left/>
      <right style="hair">
        <color indexed="48"/>
      </right>
      <top/>
      <bottom style="double">
        <color theme="7" tint="-0.24994659260841701"/>
      </bottom>
      <diagonal/>
    </border>
    <border>
      <left style="double">
        <color theme="7" tint="-0.24994659260841701"/>
      </left>
      <right style="dashed">
        <color indexed="64"/>
      </right>
      <top style="double">
        <color theme="7" tint="-0.24994659260841701"/>
      </top>
      <bottom style="dashed">
        <color indexed="64"/>
      </bottom>
      <diagonal/>
    </border>
    <border>
      <left style="double">
        <color theme="7" tint="-0.24994659260841701"/>
      </left>
      <right style="dashed">
        <color indexed="64"/>
      </right>
      <top/>
      <bottom style="dashed">
        <color indexed="64"/>
      </bottom>
      <diagonal/>
    </border>
    <border>
      <left style="double">
        <color theme="7" tint="-0.24994659260841701"/>
      </left>
      <right style="dashed">
        <color indexed="64"/>
      </right>
      <top style="dashed">
        <color indexed="64"/>
      </top>
      <bottom style="dashed">
        <color indexed="64"/>
      </bottom>
      <diagonal/>
    </border>
    <border>
      <left/>
      <right style="double">
        <color theme="7" tint="-0.24994659260841701"/>
      </right>
      <top style="dashed">
        <color indexed="64"/>
      </top>
      <bottom/>
      <diagonal/>
    </border>
    <border>
      <left/>
      <right style="double">
        <color theme="7" tint="-0.24994659260841701"/>
      </right>
      <top style="dashed">
        <color indexed="64"/>
      </top>
      <bottom style="dashed">
        <color indexed="64"/>
      </bottom>
      <diagonal/>
    </border>
    <border>
      <left/>
      <right style="double">
        <color theme="7" tint="-0.24994659260841701"/>
      </right>
      <top style="dashed">
        <color indexed="64"/>
      </top>
      <bottom style="double">
        <color theme="7" tint="-0.24994659260841701"/>
      </bottom>
      <diagonal/>
    </border>
    <border>
      <left style="double">
        <color rgb="FF660066"/>
      </left>
      <right style="thin">
        <color rgb="FF660066"/>
      </right>
      <top style="thin">
        <color rgb="FF660066"/>
      </top>
      <bottom style="thin">
        <color rgb="FF660066"/>
      </bottom>
      <diagonal/>
    </border>
    <border>
      <left style="thin">
        <color rgb="FF660066"/>
      </left>
      <right style="thin">
        <color rgb="FF660066"/>
      </right>
      <top style="thin">
        <color rgb="FF660066"/>
      </top>
      <bottom style="thin">
        <color rgb="FF660066"/>
      </bottom>
      <diagonal/>
    </border>
    <border>
      <left style="thin">
        <color rgb="FF660066"/>
      </left>
      <right/>
      <top style="thin">
        <color rgb="FF660066"/>
      </top>
      <bottom style="thin">
        <color rgb="FF660066"/>
      </bottom>
      <diagonal/>
    </border>
    <border>
      <left/>
      <right style="double">
        <color rgb="FF660066"/>
      </right>
      <top style="thin">
        <color rgb="FF660066"/>
      </top>
      <bottom style="thin">
        <color rgb="FF660066"/>
      </bottom>
      <diagonal/>
    </border>
    <border>
      <left style="thin">
        <color rgb="FF660066"/>
      </left>
      <right style="double">
        <color rgb="FF660066"/>
      </right>
      <top style="thin">
        <color rgb="FF660066"/>
      </top>
      <bottom style="thin">
        <color rgb="FF660066"/>
      </bottom>
      <diagonal/>
    </border>
    <border>
      <left style="double">
        <color rgb="FF660066"/>
      </left>
      <right style="thin">
        <color rgb="FF660066"/>
      </right>
      <top style="thin">
        <color rgb="FF660066"/>
      </top>
      <bottom style="double">
        <color rgb="FF660066"/>
      </bottom>
      <diagonal/>
    </border>
    <border>
      <left style="thin">
        <color rgb="FF660066"/>
      </left>
      <right style="thin">
        <color rgb="FF660066"/>
      </right>
      <top style="thin">
        <color rgb="FF660066"/>
      </top>
      <bottom style="double">
        <color rgb="FF660066"/>
      </bottom>
      <diagonal/>
    </border>
    <border>
      <left style="thin">
        <color rgb="FF660066"/>
      </left>
      <right style="double">
        <color rgb="FF660066"/>
      </right>
      <top style="thin">
        <color rgb="FF660066"/>
      </top>
      <bottom style="double">
        <color rgb="FF660066"/>
      </bottom>
      <diagonal/>
    </border>
    <border>
      <left style="double">
        <color rgb="FF660066"/>
      </left>
      <right style="thin">
        <color rgb="FF660066"/>
      </right>
      <top style="double">
        <color rgb="FF660066"/>
      </top>
      <bottom style="thin">
        <color rgb="FF660066"/>
      </bottom>
      <diagonal/>
    </border>
    <border>
      <left style="thin">
        <color rgb="FF660066"/>
      </left>
      <right style="thin">
        <color rgb="FF660066"/>
      </right>
      <top style="double">
        <color rgb="FF660066"/>
      </top>
      <bottom style="thin">
        <color rgb="FF660066"/>
      </bottom>
      <diagonal/>
    </border>
    <border>
      <left style="thin">
        <color rgb="FF660066"/>
      </left>
      <right style="double">
        <color rgb="FF660066"/>
      </right>
      <top style="double">
        <color rgb="FF660066"/>
      </top>
      <bottom style="thin">
        <color rgb="FF660066"/>
      </bottom>
      <diagonal/>
    </border>
    <border>
      <left style="thin">
        <color rgb="FF660066"/>
      </left>
      <right/>
      <top/>
      <bottom style="thin">
        <color rgb="FF660066"/>
      </bottom>
      <diagonal/>
    </border>
    <border>
      <left/>
      <right/>
      <top/>
      <bottom style="thin">
        <color rgb="FF660066"/>
      </bottom>
      <diagonal/>
    </border>
    <border>
      <left/>
      <right style="thin">
        <color rgb="FF660066"/>
      </right>
      <top style="thin">
        <color rgb="FF660066"/>
      </top>
      <bottom style="thin">
        <color rgb="FF660066"/>
      </bottom>
      <diagonal/>
    </border>
    <border>
      <left/>
      <right style="double">
        <color rgb="FF660066"/>
      </right>
      <top style="double">
        <color rgb="FF660066"/>
      </top>
      <bottom/>
      <diagonal/>
    </border>
    <border>
      <left style="double">
        <color rgb="FF660066"/>
      </left>
      <right/>
      <top style="double">
        <color rgb="FF660066"/>
      </top>
      <bottom style="double">
        <color rgb="FF660066"/>
      </bottom>
      <diagonal/>
    </border>
    <border>
      <left/>
      <right/>
      <top style="double">
        <color rgb="FF660066"/>
      </top>
      <bottom style="double">
        <color rgb="FF660066"/>
      </bottom>
      <diagonal/>
    </border>
    <border>
      <left/>
      <right style="double">
        <color rgb="FF660066"/>
      </right>
      <top style="double">
        <color rgb="FF660066"/>
      </top>
      <bottom style="double">
        <color rgb="FF660066"/>
      </bottom>
      <diagonal/>
    </border>
    <border>
      <left style="double">
        <color rgb="FF660066"/>
      </left>
      <right style="medium">
        <color indexed="18"/>
      </right>
      <top style="double">
        <color rgb="FF660066"/>
      </top>
      <bottom style="double">
        <color rgb="FF660066"/>
      </bottom>
      <diagonal/>
    </border>
    <border>
      <left style="medium">
        <color indexed="18"/>
      </left>
      <right style="medium">
        <color indexed="18"/>
      </right>
      <top style="double">
        <color rgb="FF660066"/>
      </top>
      <bottom style="double">
        <color rgb="FF660066"/>
      </bottom>
      <diagonal/>
    </border>
    <border>
      <left style="medium">
        <color indexed="18"/>
      </left>
      <right style="double">
        <color rgb="FF660066"/>
      </right>
      <top style="double">
        <color rgb="FF660066"/>
      </top>
      <bottom style="double">
        <color rgb="FF660066"/>
      </bottom>
      <diagonal/>
    </border>
    <border>
      <left style="double">
        <color theme="7" tint="-0.24994659260841701"/>
      </left>
      <right style="medium">
        <color indexed="18"/>
      </right>
      <top style="double">
        <color theme="7" tint="-0.24994659260841701"/>
      </top>
      <bottom style="double">
        <color theme="7" tint="-0.24994659260841701"/>
      </bottom>
      <diagonal/>
    </border>
    <border>
      <left style="medium">
        <color indexed="18"/>
      </left>
      <right style="medium">
        <color indexed="18"/>
      </right>
      <top style="double">
        <color theme="7" tint="-0.24994659260841701"/>
      </top>
      <bottom style="double">
        <color theme="7" tint="-0.24994659260841701"/>
      </bottom>
      <diagonal/>
    </border>
    <border>
      <left style="medium">
        <color indexed="18"/>
      </left>
      <right style="double">
        <color theme="7" tint="-0.24994659260841701"/>
      </right>
      <top style="double">
        <color theme="7" tint="-0.24994659260841701"/>
      </top>
      <bottom style="double">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right/>
      <top/>
      <bottom style="thin">
        <color theme="7" tint="-0.24994659260841701"/>
      </bottom>
      <diagonal/>
    </border>
    <border>
      <left style="double">
        <color theme="7" tint="-0.24994659260841701"/>
      </left>
      <right style="medium">
        <color indexed="18"/>
      </right>
      <top/>
      <bottom style="double">
        <color theme="7" tint="-0.24994659260841701"/>
      </bottom>
      <diagonal/>
    </border>
    <border>
      <left style="medium">
        <color indexed="18"/>
      </left>
      <right style="medium">
        <color indexed="18"/>
      </right>
      <top/>
      <bottom style="double">
        <color theme="7" tint="-0.24994659260841701"/>
      </bottom>
      <diagonal/>
    </border>
    <border>
      <left/>
      <right/>
      <top style="thin">
        <color theme="7" tint="-0.24994659260841701"/>
      </top>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s>
  <cellStyleXfs count="2">
    <xf numFmtId="0" fontId="0" fillId="0" borderId="0"/>
    <xf numFmtId="0" fontId="2" fillId="0" borderId="0" applyNumberFormat="0" applyFill="0" applyBorder="0" applyAlignment="0" applyProtection="0">
      <alignment vertical="top"/>
      <protection locked="0"/>
    </xf>
  </cellStyleXfs>
  <cellXfs count="486">
    <xf numFmtId="0" fontId="0" fillId="0" borderId="0" xfId="0"/>
    <xf numFmtId="0" fontId="28" fillId="2" borderId="0" xfId="0" applyFont="1" applyFill="1" applyProtection="1">
      <protection hidden="1"/>
    </xf>
    <xf numFmtId="0" fontId="32" fillId="2" borderId="0" xfId="0" applyFont="1" applyFill="1" applyProtection="1">
      <protection hidden="1"/>
    </xf>
    <xf numFmtId="0" fontId="24" fillId="2" borderId="118" xfId="0" applyFont="1" applyFill="1" applyBorder="1" applyAlignment="1" applyProtection="1">
      <alignment horizontal="center" vertical="center" wrapText="1"/>
      <protection hidden="1"/>
    </xf>
    <xf numFmtId="0" fontId="24" fillId="2" borderId="119" xfId="0" applyFont="1" applyFill="1" applyBorder="1" applyAlignment="1" applyProtection="1">
      <alignment horizontal="center" vertical="center" wrapText="1"/>
      <protection hidden="1"/>
    </xf>
    <xf numFmtId="0" fontId="42" fillId="2" borderId="119" xfId="0" applyFont="1" applyFill="1" applyBorder="1" applyProtection="1">
      <protection hidden="1"/>
    </xf>
    <xf numFmtId="0" fontId="47" fillId="2" borderId="119" xfId="0" applyFont="1" applyFill="1" applyBorder="1" applyAlignment="1" applyProtection="1">
      <alignment horizontal="center" vertical="center"/>
      <protection locked="0" hidden="1"/>
    </xf>
    <xf numFmtId="0" fontId="13" fillId="2" borderId="120" xfId="0" applyFont="1" applyFill="1" applyBorder="1" applyAlignment="1" applyProtection="1">
      <alignment vertical="center"/>
      <protection locked="0" hidden="1"/>
    </xf>
    <xf numFmtId="0" fontId="13" fillId="2" borderId="121" xfId="0" applyFont="1" applyFill="1" applyBorder="1" applyAlignment="1" applyProtection="1">
      <alignment vertical="center"/>
      <protection locked="0" hidden="1"/>
    </xf>
    <xf numFmtId="0" fontId="43" fillId="2" borderId="0" xfId="0" applyFont="1" applyFill="1" applyProtection="1">
      <protection hidden="1"/>
    </xf>
    <xf numFmtId="0" fontId="23" fillId="2" borderId="118" xfId="0" applyFont="1" applyFill="1" applyBorder="1" applyAlignment="1" applyProtection="1">
      <alignment horizontal="center" wrapText="1"/>
      <protection hidden="1"/>
    </xf>
    <xf numFmtId="0" fontId="23" fillId="2" borderId="119" xfId="0" applyFont="1" applyFill="1" applyBorder="1" applyAlignment="1" applyProtection="1">
      <alignment horizontal="center" wrapText="1"/>
      <protection hidden="1"/>
    </xf>
    <xf numFmtId="0" fontId="22" fillId="2" borderId="119" xfId="0" applyFont="1" applyFill="1" applyBorder="1" applyProtection="1">
      <protection hidden="1"/>
    </xf>
    <xf numFmtId="0" fontId="23" fillId="2" borderId="118" xfId="0" applyFont="1" applyFill="1" applyBorder="1" applyAlignment="1" applyProtection="1">
      <alignment horizontal="center" vertical="center" wrapText="1"/>
      <protection hidden="1"/>
    </xf>
    <xf numFmtId="165" fontId="23" fillId="2" borderId="119" xfId="0" applyNumberFormat="1" applyFont="1" applyFill="1" applyBorder="1" applyAlignment="1" applyProtection="1">
      <alignment horizontal="center" vertical="center" wrapText="1"/>
      <protection hidden="1"/>
    </xf>
    <xf numFmtId="0" fontId="13" fillId="2" borderId="119" xfId="0" applyFont="1" applyFill="1" applyBorder="1" applyProtection="1">
      <protection hidden="1"/>
    </xf>
    <xf numFmtId="0" fontId="30" fillId="2" borderId="0" xfId="0" applyFont="1" applyFill="1" applyProtection="1">
      <protection hidden="1"/>
    </xf>
    <xf numFmtId="0" fontId="23" fillId="2" borderId="118" xfId="0" applyFont="1" applyFill="1" applyBorder="1" applyAlignment="1" applyProtection="1">
      <alignment horizontal="center" vertical="center"/>
      <protection hidden="1"/>
    </xf>
    <xf numFmtId="0" fontId="13" fillId="2" borderId="119" xfId="0" applyFont="1" applyFill="1" applyBorder="1" applyProtection="1">
      <protection locked="0" hidden="1"/>
    </xf>
    <xf numFmtId="0" fontId="13" fillId="2" borderId="122" xfId="0" applyFont="1" applyFill="1" applyBorder="1" applyProtection="1">
      <protection locked="0" hidden="1"/>
    </xf>
    <xf numFmtId="0" fontId="23" fillId="2" borderId="119" xfId="0" applyFont="1" applyFill="1" applyBorder="1" applyAlignment="1" applyProtection="1">
      <alignment horizontal="center" vertical="center" wrapText="1"/>
      <protection hidden="1"/>
    </xf>
    <xf numFmtId="0" fontId="32" fillId="2" borderId="0" xfId="0" applyFont="1" applyFill="1" applyAlignment="1" applyProtection="1">
      <alignment horizontal="center"/>
      <protection locked="0" hidden="1"/>
    </xf>
    <xf numFmtId="0" fontId="32" fillId="2" borderId="0" xfId="0" applyFont="1" applyFill="1" applyProtection="1">
      <protection locked="0" hidden="1"/>
    </xf>
    <xf numFmtId="0" fontId="32" fillId="2" borderId="0" xfId="0" applyFont="1" applyFill="1" applyAlignment="1" applyProtection="1">
      <alignment horizontal="center" vertical="center" wrapText="1"/>
      <protection hidden="1"/>
    </xf>
    <xf numFmtId="0" fontId="30" fillId="2" borderId="0" xfId="0" applyFont="1" applyFill="1" applyAlignment="1" applyProtection="1">
      <alignment wrapText="1"/>
      <protection hidden="1"/>
    </xf>
    <xf numFmtId="0" fontId="32" fillId="2" borderId="0" xfId="0" applyFont="1" applyFill="1" applyAlignment="1" applyProtection="1">
      <alignment horizontal="center"/>
      <protection hidden="1"/>
    </xf>
    <xf numFmtId="0" fontId="16" fillId="2" borderId="30" xfId="0" applyFont="1" applyFill="1" applyBorder="1" applyProtection="1">
      <protection hidden="1"/>
    </xf>
    <xf numFmtId="0" fontId="16" fillId="2" borderId="0" xfId="0" applyFont="1" applyFill="1" applyProtection="1">
      <protection hidden="1"/>
    </xf>
    <xf numFmtId="0" fontId="18" fillId="2" borderId="0" xfId="0" applyFont="1" applyFill="1" applyProtection="1">
      <protection hidden="1"/>
    </xf>
    <xf numFmtId="0" fontId="19" fillId="2" borderId="31" xfId="0" applyFont="1" applyFill="1" applyBorder="1" applyProtection="1">
      <protection hidden="1"/>
    </xf>
    <xf numFmtId="0" fontId="19" fillId="2" borderId="32" xfId="0" applyFont="1" applyFill="1" applyBorder="1" applyAlignment="1" applyProtection="1">
      <alignment horizontal="right"/>
      <protection hidden="1"/>
    </xf>
    <xf numFmtId="0" fontId="19" fillId="2" borderId="32" xfId="0" applyFont="1" applyFill="1" applyBorder="1" applyProtection="1">
      <protection hidden="1"/>
    </xf>
    <xf numFmtId="0" fontId="19" fillId="2" borderId="33" xfId="0" applyFont="1" applyFill="1" applyBorder="1" applyProtection="1">
      <protection hidden="1"/>
    </xf>
    <xf numFmtId="0" fontId="13" fillId="2" borderId="0" xfId="0" applyFont="1" applyFill="1" applyAlignment="1" applyProtection="1">
      <alignment horizontal="center"/>
      <protection hidden="1"/>
    </xf>
    <xf numFmtId="0" fontId="13" fillId="2" borderId="0" xfId="0" applyFont="1" applyFill="1" applyProtection="1">
      <protection hidden="1"/>
    </xf>
    <xf numFmtId="0" fontId="20" fillId="2" borderId="34" xfId="0" applyFont="1" applyFill="1" applyBorder="1" applyAlignment="1" applyProtection="1">
      <alignment horizontal="center" wrapText="1"/>
      <protection hidden="1"/>
    </xf>
    <xf numFmtId="49" fontId="32" fillId="2" borderId="35" xfId="1" applyNumberFormat="1" applyFont="1" applyFill="1" applyBorder="1" applyAlignment="1" applyProtection="1">
      <alignment horizontal="center" shrinkToFit="1"/>
      <protection locked="0" hidden="1"/>
    </xf>
    <xf numFmtId="0" fontId="20" fillId="2" borderId="35" xfId="0" applyFont="1" applyFill="1" applyBorder="1" applyAlignment="1" applyProtection="1">
      <alignment horizontal="center" wrapText="1"/>
      <protection hidden="1"/>
    </xf>
    <xf numFmtId="0" fontId="13" fillId="2" borderId="35" xfId="0" applyFont="1" applyFill="1" applyBorder="1" applyAlignment="1" applyProtection="1">
      <alignment horizontal="center"/>
      <protection hidden="1"/>
    </xf>
    <xf numFmtId="0" fontId="13" fillId="2" borderId="36" xfId="0" applyFont="1" applyFill="1" applyBorder="1" applyAlignment="1" applyProtection="1">
      <alignment horizontal="center" shrinkToFit="1"/>
      <protection locked="0" hidden="1"/>
    </xf>
    <xf numFmtId="0" fontId="13" fillId="2" borderId="37" xfId="0" applyFont="1" applyFill="1" applyBorder="1" applyAlignment="1" applyProtection="1">
      <alignment horizontal="center" shrinkToFit="1"/>
      <protection locked="0" hidden="1"/>
    </xf>
    <xf numFmtId="0" fontId="20" fillId="2" borderId="38" xfId="0" applyFont="1" applyFill="1" applyBorder="1" applyAlignment="1" applyProtection="1">
      <alignment horizontal="center" wrapText="1"/>
      <protection hidden="1"/>
    </xf>
    <xf numFmtId="0" fontId="13" fillId="2" borderId="39" xfId="0" applyFont="1" applyFill="1" applyBorder="1" applyProtection="1">
      <protection hidden="1"/>
    </xf>
    <xf numFmtId="0" fontId="13" fillId="2" borderId="40" xfId="0" applyFont="1" applyFill="1" applyBorder="1" applyProtection="1">
      <protection hidden="1"/>
    </xf>
    <xf numFmtId="0" fontId="13" fillId="2" borderId="41" xfId="0" applyFont="1" applyFill="1" applyBorder="1" applyProtection="1">
      <protection locked="0"/>
    </xf>
    <xf numFmtId="9" fontId="13" fillId="2" borderId="0" xfId="0" applyNumberFormat="1" applyFont="1" applyFill="1" applyAlignment="1" applyProtection="1">
      <alignment horizontal="left"/>
      <protection locked="0"/>
    </xf>
    <xf numFmtId="0" fontId="20" fillId="2" borderId="0" xfId="0" applyFont="1" applyFill="1" applyProtection="1">
      <protection hidden="1"/>
    </xf>
    <xf numFmtId="9" fontId="13" fillId="2" borderId="40" xfId="0" applyNumberFormat="1" applyFont="1" applyFill="1" applyBorder="1" applyProtection="1">
      <protection locked="0"/>
    </xf>
    <xf numFmtId="0" fontId="20" fillId="2" borderId="0" xfId="0" applyFont="1" applyFill="1" applyAlignment="1" applyProtection="1">
      <alignment horizontal="center" wrapText="1"/>
      <protection hidden="1"/>
    </xf>
    <xf numFmtId="0" fontId="13" fillId="2" borderId="40" xfId="0" applyFont="1" applyFill="1" applyBorder="1" applyAlignment="1" applyProtection="1">
      <alignment horizontal="center" shrinkToFit="1"/>
      <protection hidden="1"/>
    </xf>
    <xf numFmtId="164" fontId="13" fillId="2" borderId="42" xfId="0" applyNumberFormat="1" applyFont="1" applyFill="1" applyBorder="1" applyAlignment="1" applyProtection="1">
      <alignment horizontal="center" shrinkToFit="1"/>
      <protection locked="0" hidden="1"/>
    </xf>
    <xf numFmtId="164" fontId="13" fillId="2" borderId="41" xfId="0" applyNumberFormat="1" applyFont="1" applyFill="1" applyBorder="1" applyAlignment="1" applyProtection="1">
      <alignment horizontal="center" shrinkToFit="1"/>
      <protection locked="0" hidden="1"/>
    </xf>
    <xf numFmtId="2" fontId="13" fillId="2" borderId="43" xfId="0" applyNumberFormat="1" applyFont="1" applyFill="1" applyBorder="1" applyAlignment="1" applyProtection="1">
      <alignment horizontal="center" shrinkToFit="1"/>
      <protection hidden="1"/>
    </xf>
    <xf numFmtId="0" fontId="21" fillId="2" borderId="0" xfId="0" applyFont="1" applyFill="1" applyAlignment="1" applyProtection="1">
      <alignment horizontal="center"/>
      <protection hidden="1"/>
    </xf>
    <xf numFmtId="2" fontId="21" fillId="2" borderId="42" xfId="0" applyNumberFormat="1" applyFont="1" applyFill="1" applyBorder="1" applyAlignment="1" applyProtection="1">
      <alignment horizontal="center" shrinkToFit="1"/>
      <protection hidden="1"/>
    </xf>
    <xf numFmtId="0" fontId="13" fillId="2" borderId="40" xfId="0" applyFont="1" applyFill="1" applyBorder="1" applyAlignment="1" applyProtection="1">
      <alignment horizontal="center"/>
      <protection hidden="1"/>
    </xf>
    <xf numFmtId="0" fontId="21" fillId="2" borderId="44" xfId="0" applyFont="1" applyFill="1" applyBorder="1" applyAlignment="1" applyProtection="1">
      <alignment horizontal="center" vertical="center" wrapText="1"/>
      <protection hidden="1"/>
    </xf>
    <xf numFmtId="0" fontId="21" fillId="2" borderId="45"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shrinkToFit="1"/>
      <protection hidden="1"/>
    </xf>
    <xf numFmtId="0" fontId="13" fillId="2" borderId="3" xfId="0" applyFont="1" applyFill="1" applyBorder="1" applyAlignment="1" applyProtection="1">
      <alignment horizontal="center" vertical="center" wrapText="1"/>
      <protection hidden="1"/>
    </xf>
    <xf numFmtId="0" fontId="21" fillId="2" borderId="46" xfId="0" applyFont="1" applyFill="1" applyBorder="1" applyAlignment="1" applyProtection="1">
      <alignment horizontal="center" vertical="center" wrapText="1"/>
      <protection hidden="1"/>
    </xf>
    <xf numFmtId="0" fontId="21" fillId="2" borderId="47" xfId="0" applyFont="1" applyFill="1" applyBorder="1" applyAlignment="1" applyProtection="1">
      <alignment horizontal="center" vertical="center" wrapText="1"/>
      <protection hidden="1"/>
    </xf>
    <xf numFmtId="0" fontId="21" fillId="2" borderId="48" xfId="0" applyFont="1" applyFill="1" applyBorder="1" applyAlignment="1" applyProtection="1">
      <alignment horizontal="center" vertical="center" wrapText="1"/>
      <protection hidden="1"/>
    </xf>
    <xf numFmtId="165" fontId="13" fillId="2" borderId="4" xfId="1" quotePrefix="1" applyNumberFormat="1" applyFont="1" applyFill="1" applyBorder="1" applyAlignment="1" applyProtection="1">
      <alignment horizontal="center" vertical="center" shrinkToFit="1"/>
      <protection locked="0"/>
    </xf>
    <xf numFmtId="18" fontId="13" fillId="2" borderId="5" xfId="0" applyNumberFormat="1" applyFont="1" applyFill="1" applyBorder="1" applyAlignment="1" applyProtection="1">
      <alignment horizontal="center" vertical="center"/>
      <protection locked="0"/>
    </xf>
    <xf numFmtId="18" fontId="13" fillId="2" borderId="6" xfId="0" applyNumberFormat="1" applyFont="1" applyFill="1" applyBorder="1" applyAlignment="1" applyProtection="1">
      <alignment horizontal="center" vertical="center" wrapText="1"/>
      <protection locked="0"/>
    </xf>
    <xf numFmtId="2" fontId="13" fillId="2" borderId="7" xfId="0" applyNumberFormat="1" applyFont="1" applyFill="1" applyBorder="1" applyAlignment="1" applyProtection="1">
      <alignment horizontal="center" vertical="center" wrapText="1"/>
      <protection hidden="1"/>
    </xf>
    <xf numFmtId="4" fontId="13" fillId="2" borderId="7" xfId="0" applyNumberFormat="1" applyFont="1" applyFill="1" applyBorder="1" applyAlignment="1" applyProtection="1">
      <alignment horizontal="center" vertical="center"/>
      <protection hidden="1"/>
    </xf>
    <xf numFmtId="4" fontId="13" fillId="2" borderId="8" xfId="0" applyNumberFormat="1" applyFont="1" applyFill="1" applyBorder="1" applyAlignment="1" applyProtection="1">
      <alignment horizontal="center" vertical="center"/>
      <protection hidden="1"/>
    </xf>
    <xf numFmtId="166" fontId="13" fillId="2" borderId="9" xfId="0" applyNumberFormat="1" applyFont="1" applyFill="1" applyBorder="1" applyAlignment="1" applyProtection="1">
      <alignment horizontal="center" vertical="center" wrapText="1"/>
      <protection locked="0"/>
    </xf>
    <xf numFmtId="2" fontId="13" fillId="2" borderId="10" xfId="0" applyNumberFormat="1" applyFont="1" applyFill="1" applyBorder="1" applyAlignment="1" applyProtection="1">
      <alignment horizontal="center" vertical="center" wrapText="1"/>
      <protection hidden="1"/>
    </xf>
    <xf numFmtId="164" fontId="13" fillId="2" borderId="5" xfId="0" applyNumberFormat="1" applyFont="1" applyFill="1" applyBorder="1" applyAlignment="1" applyProtection="1">
      <alignment horizontal="center" vertical="center" wrapText="1"/>
      <protection hidden="1"/>
    </xf>
    <xf numFmtId="2" fontId="13" fillId="2" borderId="49" xfId="0" applyNumberFormat="1" applyFont="1" applyFill="1" applyBorder="1" applyAlignment="1" applyProtection="1">
      <alignment horizontal="center" vertical="center"/>
      <protection hidden="1"/>
    </xf>
    <xf numFmtId="2" fontId="13" fillId="2" borderId="2" xfId="0" applyNumberFormat="1" applyFont="1" applyFill="1" applyBorder="1" applyAlignment="1" applyProtection="1">
      <alignment horizontal="center" vertical="center" wrapText="1"/>
      <protection hidden="1"/>
    </xf>
    <xf numFmtId="4" fontId="13" fillId="2" borderId="2" xfId="0" applyNumberFormat="1" applyFont="1" applyFill="1" applyBorder="1" applyAlignment="1" applyProtection="1">
      <alignment horizontal="center" vertical="center"/>
      <protection hidden="1"/>
    </xf>
    <xf numFmtId="4" fontId="13" fillId="2" borderId="3" xfId="0" applyNumberFormat="1" applyFont="1" applyFill="1" applyBorder="1" applyAlignment="1" applyProtection="1">
      <alignment horizontal="center" vertical="center"/>
      <protection hidden="1"/>
    </xf>
    <xf numFmtId="2" fontId="13" fillId="2" borderId="11" xfId="0" applyNumberFormat="1" applyFont="1" applyFill="1" applyBorder="1" applyAlignment="1" applyProtection="1">
      <alignment horizontal="center" vertical="center" wrapText="1"/>
      <protection hidden="1"/>
    </xf>
    <xf numFmtId="164" fontId="13" fillId="2" borderId="12" xfId="0" applyNumberFormat="1" applyFont="1" applyFill="1" applyBorder="1" applyAlignment="1" applyProtection="1">
      <alignment horizontal="center" vertical="center" wrapText="1"/>
      <protection hidden="1"/>
    </xf>
    <xf numFmtId="2" fontId="13" fillId="2" borderId="40" xfId="0" applyNumberFormat="1" applyFont="1" applyFill="1" applyBorder="1" applyAlignment="1" applyProtection="1">
      <alignment horizontal="center" vertical="center"/>
      <protection hidden="1"/>
    </xf>
    <xf numFmtId="2" fontId="13" fillId="2" borderId="50" xfId="0" applyNumberFormat="1" applyFont="1" applyFill="1" applyBorder="1" applyAlignment="1" applyProtection="1">
      <alignment horizontal="center" vertical="center"/>
      <protection hidden="1"/>
    </xf>
    <xf numFmtId="2" fontId="13" fillId="2" borderId="13" xfId="0" applyNumberFormat="1" applyFont="1" applyFill="1" applyBorder="1" applyAlignment="1" applyProtection="1">
      <alignment horizontal="center" vertical="center" wrapText="1"/>
      <protection hidden="1"/>
    </xf>
    <xf numFmtId="4" fontId="13" fillId="2" borderId="13" xfId="0" applyNumberFormat="1" applyFont="1" applyFill="1" applyBorder="1" applyAlignment="1" applyProtection="1">
      <alignment horizontal="center" vertical="center"/>
      <protection hidden="1"/>
    </xf>
    <xf numFmtId="4" fontId="13" fillId="2" borderId="14" xfId="0" applyNumberFormat="1" applyFont="1" applyFill="1" applyBorder="1" applyAlignment="1" applyProtection="1">
      <alignment horizontal="center" vertical="center"/>
      <protection hidden="1"/>
    </xf>
    <xf numFmtId="2" fontId="13" fillId="2" borderId="51" xfId="0" applyNumberFormat="1" applyFont="1" applyFill="1" applyBorder="1" applyAlignment="1" applyProtection="1">
      <alignment horizontal="center" vertical="center" wrapText="1"/>
      <protection hidden="1"/>
    </xf>
    <xf numFmtId="164" fontId="13" fillId="2" borderId="52" xfId="0" applyNumberFormat="1" applyFont="1" applyFill="1" applyBorder="1" applyAlignment="1" applyProtection="1">
      <alignment horizontal="center" vertical="center" wrapText="1"/>
      <protection hidden="1"/>
    </xf>
    <xf numFmtId="2" fontId="13" fillId="2" borderId="53" xfId="0" applyNumberFormat="1" applyFont="1" applyFill="1" applyBorder="1" applyAlignment="1" applyProtection="1">
      <alignment horizontal="center" vertical="center"/>
      <protection hidden="1"/>
    </xf>
    <xf numFmtId="0" fontId="21" fillId="2" borderId="54" xfId="0" applyFont="1" applyFill="1" applyBorder="1" applyAlignment="1" applyProtection="1">
      <alignment horizontal="center"/>
      <protection hidden="1"/>
    </xf>
    <xf numFmtId="0" fontId="13" fillId="2" borderId="54" xfId="0" applyFont="1" applyFill="1" applyBorder="1" applyProtection="1">
      <protection hidden="1"/>
    </xf>
    <xf numFmtId="0" fontId="22" fillId="2" borderId="54" xfId="0" applyFont="1" applyFill="1" applyBorder="1" applyAlignment="1" applyProtection="1">
      <alignment horizontal="center"/>
      <protection hidden="1"/>
    </xf>
    <xf numFmtId="0" fontId="23" fillId="2" borderId="15" xfId="0" applyFont="1" applyFill="1" applyBorder="1" applyAlignment="1" applyProtection="1">
      <alignment horizontal="center"/>
      <protection hidden="1"/>
    </xf>
    <xf numFmtId="0" fontId="23" fillId="2" borderId="16" xfId="0" applyFont="1" applyFill="1" applyBorder="1" applyAlignment="1" applyProtection="1">
      <alignment horizontal="center"/>
      <protection hidden="1"/>
    </xf>
    <xf numFmtId="0" fontId="23" fillId="2" borderId="17" xfId="0" applyFont="1" applyFill="1" applyBorder="1" applyAlignment="1" applyProtection="1">
      <alignment horizontal="center"/>
      <protection hidden="1"/>
    </xf>
    <xf numFmtId="0" fontId="23" fillId="2" borderId="55" xfId="0" applyFont="1" applyFill="1" applyBorder="1" applyAlignment="1" applyProtection="1">
      <alignment horizontal="center"/>
      <protection hidden="1"/>
    </xf>
    <xf numFmtId="0" fontId="23" fillId="2" borderId="56" xfId="0" applyFont="1" applyFill="1" applyBorder="1" applyAlignment="1" applyProtection="1">
      <alignment horizontal="center"/>
      <protection hidden="1"/>
    </xf>
    <xf numFmtId="0" fontId="23" fillId="2" borderId="57" xfId="0" applyFont="1" applyFill="1" applyBorder="1" applyAlignment="1" applyProtection="1">
      <alignment horizontal="center"/>
      <protection hidden="1"/>
    </xf>
    <xf numFmtId="0" fontId="24" fillId="2" borderId="54" xfId="0" applyFont="1" applyFill="1" applyBorder="1" applyAlignment="1" applyProtection="1">
      <alignment horizontal="center" wrapText="1"/>
      <protection hidden="1"/>
    </xf>
    <xf numFmtId="0" fontId="24" fillId="2" borderId="15" xfId="0" applyFont="1" applyFill="1" applyBorder="1" applyAlignment="1" applyProtection="1">
      <alignment horizontal="center"/>
      <protection hidden="1"/>
    </xf>
    <xf numFmtId="0" fontId="24" fillId="2" borderId="16" xfId="0" applyFont="1" applyFill="1" applyBorder="1" applyAlignment="1" applyProtection="1">
      <alignment horizontal="center"/>
      <protection hidden="1"/>
    </xf>
    <xf numFmtId="0" fontId="24" fillId="2" borderId="17" xfId="0" applyFont="1" applyFill="1" applyBorder="1" applyAlignment="1" applyProtection="1">
      <alignment horizontal="center"/>
      <protection hidden="1"/>
    </xf>
    <xf numFmtId="0" fontId="24" fillId="2" borderId="58" xfId="0" applyFont="1" applyFill="1" applyBorder="1" applyAlignment="1" applyProtection="1">
      <alignment horizontal="center"/>
      <protection hidden="1"/>
    </xf>
    <xf numFmtId="0" fontId="24" fillId="2" borderId="59" xfId="0" applyFont="1" applyFill="1" applyBorder="1" applyAlignment="1" applyProtection="1">
      <alignment horizontal="center"/>
      <protection hidden="1"/>
    </xf>
    <xf numFmtId="0" fontId="24" fillId="2" borderId="60" xfId="0" applyFont="1" applyFill="1" applyBorder="1" applyAlignment="1" applyProtection="1">
      <alignment horizontal="center"/>
      <protection hidden="1"/>
    </xf>
    <xf numFmtId="0" fontId="24" fillId="2" borderId="0" xfId="0" applyFont="1" applyFill="1" applyAlignment="1" applyProtection="1">
      <alignment horizontal="center"/>
      <protection hidden="1"/>
    </xf>
    <xf numFmtId="0" fontId="19" fillId="2" borderId="0" xfId="0" applyFont="1" applyFill="1" applyProtection="1">
      <protection hidden="1"/>
    </xf>
    <xf numFmtId="2" fontId="19" fillId="2" borderId="0" xfId="0" applyNumberFormat="1" applyFont="1" applyFill="1" applyAlignment="1" applyProtection="1">
      <alignment horizontal="center"/>
      <protection hidden="1"/>
    </xf>
    <xf numFmtId="2" fontId="19" fillId="2" borderId="61" xfId="0" applyNumberFormat="1" applyFont="1" applyFill="1" applyBorder="1" applyAlignment="1" applyProtection="1">
      <alignment horizontal="center"/>
      <protection hidden="1"/>
    </xf>
    <xf numFmtId="164" fontId="24" fillId="2" borderId="0" xfId="0" applyNumberFormat="1" applyFont="1" applyFill="1" applyAlignment="1" applyProtection="1">
      <alignment horizontal="center" vertical="center"/>
      <protection hidden="1"/>
    </xf>
    <xf numFmtId="167" fontId="21" fillId="2" borderId="61" xfId="0" applyNumberFormat="1" applyFont="1" applyFill="1" applyBorder="1" applyAlignment="1" applyProtection="1">
      <alignment horizontal="center" shrinkToFit="1"/>
      <protection hidden="1"/>
    </xf>
    <xf numFmtId="0" fontId="21" fillId="2" borderId="0" xfId="0" applyFont="1" applyFill="1" applyAlignment="1" applyProtection="1">
      <alignment horizontal="center" vertical="center"/>
      <protection hidden="1"/>
    </xf>
    <xf numFmtId="0" fontId="39" fillId="2" borderId="0" xfId="0" applyFont="1" applyFill="1" applyAlignment="1" applyProtection="1">
      <alignment horizontal="right" vertical="top"/>
      <protection hidden="1"/>
    </xf>
    <xf numFmtId="165" fontId="39" fillId="2" borderId="0" xfId="0" applyNumberFormat="1" applyFont="1" applyFill="1" applyAlignment="1" applyProtection="1">
      <alignment horizontal="left" vertical="top"/>
      <protection hidden="1"/>
    </xf>
    <xf numFmtId="0" fontId="39" fillId="2" borderId="0" xfId="0" applyFont="1" applyFill="1" applyAlignment="1" applyProtection="1">
      <alignment vertical="top"/>
      <protection hidden="1"/>
    </xf>
    <xf numFmtId="0" fontId="21" fillId="2" borderId="18" xfId="0" applyFont="1" applyFill="1" applyBorder="1" applyProtection="1">
      <protection hidden="1"/>
    </xf>
    <xf numFmtId="0" fontId="13" fillId="2" borderId="0" xfId="0" applyFont="1" applyFill="1" applyAlignment="1" applyProtection="1">
      <alignment horizontal="left"/>
      <protection hidden="1"/>
    </xf>
    <xf numFmtId="0" fontId="20" fillId="2" borderId="0" xfId="0" applyFont="1" applyFill="1" applyAlignment="1" applyProtection="1">
      <alignment horizontal="left" vertical="center" wrapText="1"/>
      <protection hidden="1"/>
    </xf>
    <xf numFmtId="0" fontId="13" fillId="2" borderId="0" xfId="0" applyFont="1" applyFill="1" applyAlignment="1" applyProtection="1">
      <alignment wrapText="1"/>
      <protection hidden="1"/>
    </xf>
    <xf numFmtId="0" fontId="20" fillId="2" borderId="0" xfId="0" applyFont="1" applyFill="1" applyAlignment="1" applyProtection="1">
      <alignment horizontal="center" vertical="center" wrapText="1"/>
      <protection hidden="1"/>
    </xf>
    <xf numFmtId="0" fontId="21" fillId="2" borderId="54" xfId="0" applyFont="1" applyFill="1" applyBorder="1" applyAlignment="1" applyProtection="1">
      <alignment horizontal="right"/>
      <protection hidden="1"/>
    </xf>
    <xf numFmtId="0" fontId="26" fillId="2" borderId="0" xfId="0" applyFont="1" applyFill="1" applyAlignment="1" applyProtection="1">
      <alignment horizontal="left" indent="2"/>
      <protection hidden="1"/>
    </xf>
    <xf numFmtId="0" fontId="27" fillId="2" borderId="0" xfId="0" applyFont="1" applyFill="1" applyAlignment="1">
      <alignment horizontal="left"/>
    </xf>
    <xf numFmtId="9" fontId="13" fillId="2" borderId="0" xfId="0" applyNumberFormat="1" applyFont="1" applyFill="1" applyProtection="1">
      <protection hidden="1"/>
    </xf>
    <xf numFmtId="0" fontId="13" fillId="2" borderId="0" xfId="0" applyFont="1" applyFill="1" applyAlignment="1">
      <alignment horizontal="left"/>
    </xf>
    <xf numFmtId="0" fontId="13" fillId="2" borderId="0" xfId="0" applyFont="1" applyFill="1"/>
    <xf numFmtId="0" fontId="27" fillId="2" borderId="0" xfId="0" applyFont="1" applyFill="1" applyProtection="1">
      <protection hidden="1"/>
    </xf>
    <xf numFmtId="0" fontId="22" fillId="2" borderId="0" xfId="0" applyFont="1" applyFill="1" applyAlignment="1" applyProtection="1">
      <alignment horizontal="center" shrinkToFit="1"/>
      <protection locked="0" hidden="1"/>
    </xf>
    <xf numFmtId="0" fontId="13" fillId="2" borderId="41" xfId="0" applyFont="1" applyFill="1" applyBorder="1" applyProtection="1">
      <protection locked="0" hidden="1"/>
    </xf>
    <xf numFmtId="9" fontId="13" fillId="2" borderId="0" xfId="0" applyNumberFormat="1" applyFont="1" applyFill="1" applyAlignment="1" applyProtection="1">
      <alignment horizontal="left"/>
      <protection locked="0" hidden="1"/>
    </xf>
    <xf numFmtId="9" fontId="13" fillId="2" borderId="40" xfId="0" applyNumberFormat="1" applyFont="1" applyFill="1" applyBorder="1" applyProtection="1">
      <protection locked="0" hidden="1"/>
    </xf>
    <xf numFmtId="2" fontId="13" fillId="2" borderId="62" xfId="0" applyNumberFormat="1" applyFont="1" applyFill="1" applyBorder="1" applyAlignment="1" applyProtection="1">
      <alignment horizontal="center" vertical="center"/>
      <protection hidden="1"/>
    </xf>
    <xf numFmtId="0" fontId="22" fillId="2" borderId="0" xfId="0" applyFont="1" applyFill="1" applyAlignment="1" applyProtection="1">
      <alignment horizontal="center"/>
      <protection hidden="1"/>
    </xf>
    <xf numFmtId="0" fontId="23" fillId="2" borderId="19" xfId="0" applyFont="1" applyFill="1" applyBorder="1" applyAlignment="1" applyProtection="1">
      <alignment horizontal="center"/>
      <protection hidden="1"/>
    </xf>
    <xf numFmtId="0" fontId="24" fillId="2" borderId="0" xfId="0" applyFont="1" applyFill="1" applyAlignment="1" applyProtection="1">
      <alignment horizontal="center" wrapText="1"/>
      <protection hidden="1"/>
    </xf>
    <xf numFmtId="165" fontId="39" fillId="2" borderId="0" xfId="0" applyNumberFormat="1" applyFont="1" applyFill="1" applyAlignment="1" applyProtection="1">
      <alignment vertical="top"/>
      <protection hidden="1"/>
    </xf>
    <xf numFmtId="0" fontId="25" fillId="2" borderId="0" xfId="0" applyFont="1" applyFill="1" applyAlignment="1" applyProtection="1">
      <alignment vertical="top"/>
      <protection hidden="1"/>
    </xf>
    <xf numFmtId="0" fontId="21" fillId="2" borderId="0" xfId="0" applyFont="1" applyFill="1" applyAlignment="1" applyProtection="1">
      <alignment horizontal="right"/>
      <protection hidden="1"/>
    </xf>
    <xf numFmtId="0" fontId="22" fillId="2" borderId="35" xfId="0" applyFont="1" applyFill="1" applyBorder="1" applyAlignment="1" applyProtection="1">
      <alignment horizontal="center" shrinkToFit="1"/>
      <protection locked="0" hidden="1"/>
    </xf>
    <xf numFmtId="164" fontId="13" fillId="2" borderId="0" xfId="0" applyNumberFormat="1" applyFont="1" applyFill="1" applyAlignment="1" applyProtection="1">
      <alignment horizontal="center" shrinkToFit="1"/>
      <protection locked="0" hidden="1"/>
    </xf>
    <xf numFmtId="0" fontId="21" fillId="2" borderId="40" xfId="0" applyFont="1" applyFill="1" applyBorder="1" applyAlignment="1" applyProtection="1">
      <alignment horizontal="center" vertical="center" wrapText="1"/>
      <protection hidden="1"/>
    </xf>
    <xf numFmtId="0" fontId="14" fillId="2" borderId="0" xfId="0" applyFont="1" applyFill="1" applyProtection="1">
      <protection hidden="1"/>
    </xf>
    <xf numFmtId="0" fontId="29" fillId="2" borderId="63" xfId="0" applyFont="1" applyFill="1" applyBorder="1" applyProtection="1">
      <protection hidden="1"/>
    </xf>
    <xf numFmtId="0" fontId="29" fillId="2" borderId="64" xfId="0" applyFont="1" applyFill="1" applyBorder="1" applyAlignment="1" applyProtection="1">
      <alignment horizontal="right"/>
      <protection hidden="1"/>
    </xf>
    <xf numFmtId="0" fontId="29" fillId="2" borderId="64" xfId="0" applyFont="1" applyFill="1" applyBorder="1" applyProtection="1">
      <protection hidden="1"/>
    </xf>
    <xf numFmtId="0" fontId="29" fillId="2" borderId="65" xfId="0" applyFont="1" applyFill="1" applyBorder="1" applyProtection="1">
      <protection hidden="1"/>
    </xf>
    <xf numFmtId="0" fontId="31" fillId="2" borderId="66" xfId="0" applyFont="1" applyFill="1" applyBorder="1" applyAlignment="1" applyProtection="1">
      <alignment horizontal="center" wrapText="1"/>
      <protection hidden="1"/>
    </xf>
    <xf numFmtId="0" fontId="32" fillId="2" borderId="67" xfId="0" applyFont="1" applyFill="1" applyBorder="1" applyAlignment="1" applyProtection="1">
      <alignment horizontal="center" shrinkToFit="1"/>
      <protection locked="0" hidden="1"/>
    </xf>
    <xf numFmtId="0" fontId="31" fillId="2" borderId="67" xfId="0" applyFont="1" applyFill="1" applyBorder="1" applyAlignment="1" applyProtection="1">
      <alignment horizontal="center" wrapText="1"/>
      <protection hidden="1"/>
    </xf>
    <xf numFmtId="0" fontId="30" fillId="2" borderId="67" xfId="0" applyFont="1" applyFill="1" applyBorder="1" applyAlignment="1" applyProtection="1">
      <alignment horizontal="center"/>
      <protection hidden="1"/>
    </xf>
    <xf numFmtId="0" fontId="30" fillId="2" borderId="68" xfId="0" applyFont="1" applyFill="1" applyBorder="1" applyAlignment="1" applyProtection="1">
      <alignment horizontal="center" shrinkToFit="1"/>
      <protection locked="0" hidden="1"/>
    </xf>
    <xf numFmtId="0" fontId="30" fillId="2" borderId="69" xfId="0" applyFont="1" applyFill="1" applyBorder="1" applyAlignment="1" applyProtection="1">
      <alignment horizontal="center" shrinkToFit="1"/>
      <protection locked="0" hidden="1"/>
    </xf>
    <xf numFmtId="0" fontId="31" fillId="2" borderId="70" xfId="0" applyFont="1" applyFill="1" applyBorder="1" applyAlignment="1" applyProtection="1">
      <alignment horizontal="center" wrapText="1"/>
      <protection hidden="1"/>
    </xf>
    <xf numFmtId="0" fontId="30" fillId="2" borderId="71" xfId="0" applyFont="1" applyFill="1" applyBorder="1" applyProtection="1">
      <protection hidden="1"/>
    </xf>
    <xf numFmtId="0" fontId="30" fillId="2" borderId="72" xfId="0" applyFont="1" applyFill="1" applyBorder="1" applyProtection="1">
      <protection hidden="1"/>
    </xf>
    <xf numFmtId="0" fontId="30" fillId="2" borderId="73" xfId="0" applyFont="1" applyFill="1" applyBorder="1" applyProtection="1">
      <protection locked="0" hidden="1"/>
    </xf>
    <xf numFmtId="9" fontId="30" fillId="2" borderId="0" xfId="0" applyNumberFormat="1" applyFont="1" applyFill="1" applyAlignment="1" applyProtection="1">
      <alignment horizontal="left"/>
      <protection locked="0" hidden="1"/>
    </xf>
    <xf numFmtId="0" fontId="31" fillId="2" borderId="0" xfId="0" applyFont="1" applyFill="1" applyProtection="1">
      <protection hidden="1"/>
    </xf>
    <xf numFmtId="9" fontId="30" fillId="2" borderId="72" xfId="0" applyNumberFormat="1" applyFont="1" applyFill="1" applyBorder="1" applyProtection="1">
      <protection locked="0" hidden="1"/>
    </xf>
    <xf numFmtId="0" fontId="30" fillId="2" borderId="0" xfId="0" applyFont="1" applyFill="1" applyAlignment="1" applyProtection="1">
      <alignment horizontal="center"/>
      <protection hidden="1"/>
    </xf>
    <xf numFmtId="0" fontId="31" fillId="2" borderId="0" xfId="0" applyFont="1" applyFill="1" applyAlignment="1" applyProtection="1">
      <alignment horizontal="center" wrapText="1"/>
      <protection hidden="1"/>
    </xf>
    <xf numFmtId="0" fontId="30" fillId="2" borderId="72" xfId="0" applyFont="1" applyFill="1" applyBorder="1" applyAlignment="1" applyProtection="1">
      <alignment horizontal="center" shrinkToFit="1"/>
      <protection hidden="1"/>
    </xf>
    <xf numFmtId="164" fontId="30" fillId="2" borderId="74" xfId="0" applyNumberFormat="1" applyFont="1" applyFill="1" applyBorder="1" applyAlignment="1" applyProtection="1">
      <alignment horizontal="center" shrinkToFit="1"/>
      <protection locked="0" hidden="1"/>
    </xf>
    <xf numFmtId="164" fontId="30" fillId="2" borderId="0" xfId="0" applyNumberFormat="1" applyFont="1" applyFill="1" applyAlignment="1" applyProtection="1">
      <alignment horizontal="center" shrinkToFit="1"/>
      <protection locked="0" hidden="1"/>
    </xf>
    <xf numFmtId="2" fontId="30" fillId="2" borderId="75"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protection hidden="1"/>
    </xf>
    <xf numFmtId="2" fontId="33" fillId="2" borderId="74" xfId="0" applyNumberFormat="1" applyFont="1" applyFill="1" applyBorder="1" applyAlignment="1" applyProtection="1">
      <alignment horizontal="center" shrinkToFit="1"/>
      <protection hidden="1"/>
    </xf>
    <xf numFmtId="0" fontId="30" fillId="2" borderId="72" xfId="0" applyFont="1" applyFill="1" applyBorder="1" applyAlignment="1" applyProtection="1">
      <alignment horizontal="center"/>
      <protection hidden="1"/>
    </xf>
    <xf numFmtId="0" fontId="33" fillId="2" borderId="76" xfId="0" applyFont="1" applyFill="1" applyBorder="1" applyAlignment="1" applyProtection="1">
      <alignment horizontal="center" vertical="center" wrapText="1"/>
      <protection hidden="1"/>
    </xf>
    <xf numFmtId="0" fontId="33" fillId="2" borderId="77" xfId="0" applyFont="1" applyFill="1" applyBorder="1" applyAlignment="1" applyProtection="1">
      <alignment horizontal="center" vertical="center" wrapText="1"/>
      <protection hidden="1"/>
    </xf>
    <xf numFmtId="0" fontId="33" fillId="2" borderId="78"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shrinkToFit="1"/>
      <protection hidden="1"/>
    </xf>
    <xf numFmtId="0" fontId="30" fillId="2" borderId="80" xfId="0" applyFont="1" applyFill="1" applyBorder="1" applyAlignment="1" applyProtection="1">
      <alignment horizontal="center" vertical="center" wrapText="1"/>
      <protection hidden="1"/>
    </xf>
    <xf numFmtId="0" fontId="33" fillId="2" borderId="81" xfId="0" applyFont="1" applyFill="1" applyBorder="1" applyAlignment="1" applyProtection="1">
      <alignment horizontal="center" vertical="center" wrapText="1"/>
      <protection hidden="1"/>
    </xf>
    <xf numFmtId="0" fontId="30" fillId="2" borderId="78" xfId="0" applyFont="1" applyFill="1" applyBorder="1" applyAlignment="1" applyProtection="1">
      <alignment horizontal="center" vertical="center" wrapText="1"/>
      <protection hidden="1"/>
    </xf>
    <xf numFmtId="0" fontId="33" fillId="2" borderId="82" xfId="0" applyFont="1" applyFill="1" applyBorder="1" applyAlignment="1" applyProtection="1">
      <alignment horizontal="center" vertical="center" wrapText="1"/>
      <protection hidden="1"/>
    </xf>
    <xf numFmtId="0" fontId="33" fillId="2" borderId="83" xfId="0" applyFont="1" applyFill="1" applyBorder="1" applyAlignment="1" applyProtection="1">
      <alignment horizontal="center" vertical="center" wrapText="1"/>
      <protection hidden="1"/>
    </xf>
    <xf numFmtId="165" fontId="30" fillId="2" borderId="4" xfId="1" quotePrefix="1" applyNumberFormat="1" applyFont="1" applyFill="1" applyBorder="1" applyAlignment="1" applyProtection="1">
      <alignment horizontal="center" vertical="center" shrinkToFit="1"/>
      <protection locked="0"/>
    </xf>
    <xf numFmtId="2" fontId="30" fillId="2" borderId="7" xfId="0" applyNumberFormat="1" applyFont="1" applyFill="1" applyBorder="1" applyAlignment="1" applyProtection="1">
      <alignment horizontal="center" vertical="center" wrapText="1"/>
      <protection hidden="1"/>
    </xf>
    <xf numFmtId="4" fontId="30" fillId="2" borderId="7" xfId="0" applyNumberFormat="1" applyFont="1" applyFill="1" applyBorder="1" applyAlignment="1" applyProtection="1">
      <alignment horizontal="center" vertical="center"/>
      <protection hidden="1"/>
    </xf>
    <xf numFmtId="4" fontId="30" fillId="2" borderId="8" xfId="0" applyNumberFormat="1" applyFont="1" applyFill="1" applyBorder="1" applyAlignment="1" applyProtection="1">
      <alignment horizontal="center" vertical="center"/>
      <protection hidden="1"/>
    </xf>
    <xf numFmtId="4" fontId="30" fillId="2" borderId="6" xfId="0" applyNumberFormat="1" applyFont="1" applyFill="1" applyBorder="1" applyAlignment="1" applyProtection="1">
      <alignment horizontal="center" vertical="center"/>
      <protection hidden="1"/>
    </xf>
    <xf numFmtId="2" fontId="30" fillId="2" borderId="20" xfId="0" applyNumberFormat="1" applyFont="1" applyFill="1" applyBorder="1" applyAlignment="1" applyProtection="1">
      <alignment horizontal="center" vertical="center" wrapText="1"/>
      <protection hidden="1"/>
    </xf>
    <xf numFmtId="164" fontId="30" fillId="2" borderId="5" xfId="0" applyNumberFormat="1" applyFont="1" applyFill="1" applyBorder="1" applyAlignment="1" applyProtection="1">
      <alignment horizontal="center" vertical="center" wrapText="1"/>
      <protection hidden="1"/>
    </xf>
    <xf numFmtId="2" fontId="30" fillId="2" borderId="84" xfId="0" applyNumberFormat="1" applyFont="1" applyFill="1" applyBorder="1" applyAlignment="1" applyProtection="1">
      <alignment horizontal="center" vertical="center"/>
      <protection hidden="1"/>
    </xf>
    <xf numFmtId="2" fontId="30" fillId="2" borderId="2" xfId="0" applyNumberFormat="1" applyFont="1" applyFill="1" applyBorder="1" applyAlignment="1" applyProtection="1">
      <alignment horizontal="center" vertical="center" wrapText="1"/>
      <protection hidden="1"/>
    </xf>
    <xf numFmtId="4" fontId="30" fillId="2" borderId="2" xfId="0" applyNumberFormat="1" applyFont="1" applyFill="1" applyBorder="1" applyAlignment="1" applyProtection="1">
      <alignment horizontal="center" vertical="center"/>
      <protection hidden="1"/>
    </xf>
    <xf numFmtId="4" fontId="30" fillId="2" borderId="3" xfId="0" applyNumberFormat="1" applyFont="1" applyFill="1" applyBorder="1" applyAlignment="1" applyProtection="1">
      <alignment horizontal="center" vertical="center"/>
      <protection hidden="1"/>
    </xf>
    <xf numFmtId="4" fontId="30" fillId="2" borderId="1" xfId="0" applyNumberFormat="1" applyFont="1" applyFill="1" applyBorder="1" applyAlignment="1" applyProtection="1">
      <alignment horizontal="center" vertical="center"/>
      <protection hidden="1"/>
    </xf>
    <xf numFmtId="2" fontId="30" fillId="2" borderId="21" xfId="0" applyNumberFormat="1" applyFont="1" applyFill="1" applyBorder="1" applyAlignment="1" applyProtection="1">
      <alignment horizontal="center" vertical="center" wrapText="1"/>
      <protection hidden="1"/>
    </xf>
    <xf numFmtId="164" fontId="30" fillId="2" borderId="12" xfId="0" applyNumberFormat="1" applyFont="1" applyFill="1" applyBorder="1" applyAlignment="1" applyProtection="1">
      <alignment horizontal="center" vertical="center" wrapText="1"/>
      <protection hidden="1"/>
    </xf>
    <xf numFmtId="2" fontId="30" fillId="2" borderId="72" xfId="0" applyNumberFormat="1" applyFont="1" applyFill="1" applyBorder="1" applyAlignment="1" applyProtection="1">
      <alignment horizontal="center" vertical="center"/>
      <protection hidden="1"/>
    </xf>
    <xf numFmtId="2" fontId="30" fillId="2" borderId="85" xfId="0" applyNumberFormat="1" applyFont="1" applyFill="1" applyBorder="1" applyAlignment="1" applyProtection="1">
      <alignment horizontal="center" vertical="center"/>
      <protection hidden="1"/>
    </xf>
    <xf numFmtId="2" fontId="30" fillId="2" borderId="22" xfId="0" applyNumberFormat="1" applyFont="1" applyFill="1" applyBorder="1" applyAlignment="1" applyProtection="1">
      <alignment horizontal="center" vertical="center" wrapText="1"/>
      <protection hidden="1"/>
    </xf>
    <xf numFmtId="4" fontId="30" fillId="2" borderId="22" xfId="0" applyNumberFormat="1" applyFont="1" applyFill="1" applyBorder="1" applyAlignment="1" applyProtection="1">
      <alignment horizontal="center" vertical="center"/>
      <protection hidden="1"/>
    </xf>
    <xf numFmtId="4" fontId="30" fillId="2" borderId="23" xfId="0" applyNumberFormat="1" applyFont="1" applyFill="1" applyBorder="1" applyAlignment="1" applyProtection="1">
      <alignment horizontal="center" vertical="center"/>
      <protection hidden="1"/>
    </xf>
    <xf numFmtId="4" fontId="30" fillId="2" borderId="24" xfId="0" applyNumberFormat="1" applyFont="1" applyFill="1" applyBorder="1" applyAlignment="1" applyProtection="1">
      <alignment horizontal="center" vertical="center"/>
      <protection hidden="1"/>
    </xf>
    <xf numFmtId="2" fontId="30" fillId="2" borderId="25" xfId="0" applyNumberFormat="1" applyFont="1" applyFill="1" applyBorder="1" applyAlignment="1" applyProtection="1">
      <alignment horizontal="center" vertical="center" wrapText="1"/>
      <protection hidden="1"/>
    </xf>
    <xf numFmtId="164" fontId="30" fillId="2" borderId="26" xfId="0" applyNumberFormat="1" applyFont="1" applyFill="1" applyBorder="1" applyAlignment="1" applyProtection="1">
      <alignment horizontal="center" vertical="center" wrapText="1"/>
      <protection hidden="1"/>
    </xf>
    <xf numFmtId="2" fontId="30" fillId="2" borderId="13" xfId="0" applyNumberFormat="1" applyFont="1" applyFill="1" applyBorder="1" applyAlignment="1" applyProtection="1">
      <alignment horizontal="center" vertical="center" wrapText="1"/>
      <protection hidden="1"/>
    </xf>
    <xf numFmtId="4" fontId="30" fillId="2" borderId="13" xfId="0" applyNumberFormat="1" applyFont="1" applyFill="1" applyBorder="1" applyAlignment="1" applyProtection="1">
      <alignment horizontal="center" vertical="center"/>
      <protection hidden="1"/>
    </xf>
    <xf numFmtId="4" fontId="30" fillId="2" borderId="14" xfId="0" applyNumberFormat="1" applyFont="1" applyFill="1" applyBorder="1" applyAlignment="1" applyProtection="1">
      <alignment horizontal="center" vertical="center"/>
      <protection hidden="1"/>
    </xf>
    <xf numFmtId="4" fontId="30" fillId="2" borderId="27" xfId="0" applyNumberFormat="1" applyFont="1" applyFill="1" applyBorder="1" applyAlignment="1" applyProtection="1">
      <alignment horizontal="center" vertical="center"/>
      <protection hidden="1"/>
    </xf>
    <xf numFmtId="2" fontId="30" fillId="2" borderId="86" xfId="0" applyNumberFormat="1" applyFont="1" applyFill="1" applyBorder="1" applyAlignment="1" applyProtection="1">
      <alignment horizontal="center" vertical="center" wrapText="1"/>
      <protection hidden="1"/>
    </xf>
    <xf numFmtId="164" fontId="30" fillId="2" borderId="87" xfId="0" applyNumberFormat="1" applyFont="1" applyFill="1" applyBorder="1" applyAlignment="1" applyProtection="1">
      <alignment horizontal="center" vertical="center" wrapText="1"/>
      <protection hidden="1"/>
    </xf>
    <xf numFmtId="2" fontId="30" fillId="2" borderId="88" xfId="0" applyNumberFormat="1" applyFont="1" applyFill="1" applyBorder="1" applyAlignment="1" applyProtection="1">
      <alignment horizontal="center" vertical="center"/>
      <protection hidden="1"/>
    </xf>
    <xf numFmtId="0" fontId="35" fillId="2" borderId="89" xfId="0" applyFont="1" applyFill="1" applyBorder="1" applyAlignment="1" applyProtection="1">
      <alignment horizontal="center"/>
      <protection hidden="1"/>
    </xf>
    <xf numFmtId="0" fontId="35" fillId="2" borderId="90" xfId="0" applyFont="1" applyFill="1" applyBorder="1" applyAlignment="1" applyProtection="1">
      <alignment horizontal="center"/>
      <protection hidden="1"/>
    </xf>
    <xf numFmtId="0" fontId="35" fillId="2" borderId="91" xfId="0" applyFont="1" applyFill="1" applyBorder="1" applyAlignment="1" applyProtection="1">
      <alignment horizontal="center"/>
      <protection hidden="1"/>
    </xf>
    <xf numFmtId="0" fontId="35" fillId="2" borderId="92" xfId="0" applyFont="1" applyFill="1" applyBorder="1" applyAlignment="1" applyProtection="1">
      <alignment horizontal="center"/>
      <protection hidden="1"/>
    </xf>
    <xf numFmtId="0" fontId="35" fillId="2" borderId="93" xfId="0" applyFont="1" applyFill="1" applyBorder="1" applyAlignment="1" applyProtection="1">
      <alignment horizontal="center"/>
      <protection hidden="1"/>
    </xf>
    <xf numFmtId="0" fontId="37" fillId="2" borderId="0" xfId="0" applyFont="1" applyFill="1" applyAlignment="1" applyProtection="1">
      <alignment horizontal="center" wrapText="1"/>
      <protection hidden="1"/>
    </xf>
    <xf numFmtId="0" fontId="37" fillId="2" borderId="94" xfId="0" applyFont="1" applyFill="1" applyBorder="1" applyAlignment="1" applyProtection="1">
      <alignment horizontal="center"/>
      <protection hidden="1"/>
    </xf>
    <xf numFmtId="0" fontId="37" fillId="2" borderId="95" xfId="0" applyFont="1" applyFill="1" applyBorder="1" applyAlignment="1" applyProtection="1">
      <alignment horizontal="center"/>
      <protection hidden="1"/>
    </xf>
    <xf numFmtId="0" fontId="37" fillId="2" borderId="96" xfId="0" applyFont="1" applyFill="1" applyBorder="1" applyAlignment="1" applyProtection="1">
      <alignment horizontal="center"/>
      <protection hidden="1"/>
    </xf>
    <xf numFmtId="0" fontId="37" fillId="2" borderId="97" xfId="0" applyFont="1" applyFill="1" applyBorder="1" applyAlignment="1" applyProtection="1">
      <alignment horizontal="center"/>
      <protection hidden="1"/>
    </xf>
    <xf numFmtId="0" fontId="37" fillId="2" borderId="0" xfId="0" applyFont="1" applyFill="1" applyAlignment="1" applyProtection="1">
      <alignment horizontal="center"/>
      <protection hidden="1"/>
    </xf>
    <xf numFmtId="0" fontId="29" fillId="2" borderId="0" xfId="0" applyFont="1" applyFill="1" applyProtection="1">
      <protection hidden="1"/>
    </xf>
    <xf numFmtId="2" fontId="29" fillId="2" borderId="0" xfId="0" applyNumberFormat="1" applyFont="1" applyFill="1" applyAlignment="1" applyProtection="1">
      <alignment horizontal="center"/>
      <protection hidden="1"/>
    </xf>
    <xf numFmtId="164" fontId="37" fillId="2" borderId="0" xfId="0" applyNumberFormat="1" applyFont="1" applyFill="1" applyAlignment="1" applyProtection="1">
      <alignment horizontal="center" vertical="center"/>
      <protection hidden="1"/>
    </xf>
    <xf numFmtId="167" fontId="33" fillId="2" borderId="98"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vertical="center"/>
      <protection hidden="1"/>
    </xf>
    <xf numFmtId="0" fontId="38" fillId="2" borderId="0" xfId="0" applyFont="1" applyFill="1" applyAlignment="1" applyProtection="1">
      <alignment horizontal="right" vertical="top"/>
      <protection hidden="1"/>
    </xf>
    <xf numFmtId="165" fontId="38" fillId="2" borderId="0" xfId="0" applyNumberFormat="1" applyFont="1" applyFill="1" applyAlignment="1" applyProtection="1">
      <alignment horizontal="left" vertical="top"/>
      <protection hidden="1"/>
    </xf>
    <xf numFmtId="0" fontId="38" fillId="2" borderId="0" xfId="0" applyFont="1" applyFill="1" applyAlignment="1" applyProtection="1">
      <alignment vertical="top"/>
      <protection hidden="1"/>
    </xf>
    <xf numFmtId="0" fontId="33" fillId="2" borderId="18" xfId="0" applyFont="1" applyFill="1" applyBorder="1" applyProtection="1">
      <protection hidden="1"/>
    </xf>
    <xf numFmtId="0" fontId="30" fillId="2" borderId="0" xfId="0" applyFont="1" applyFill="1" applyAlignment="1" applyProtection="1">
      <alignment horizontal="left"/>
      <protection hidden="1"/>
    </xf>
    <xf numFmtId="0" fontId="31" fillId="2" borderId="0" xfId="0" applyFont="1" applyFill="1" applyAlignment="1" applyProtection="1">
      <alignment horizontal="center" vertical="center" wrapText="1"/>
      <protection hidden="1"/>
    </xf>
    <xf numFmtId="0" fontId="33" fillId="2" borderId="0" xfId="0" applyFont="1" applyFill="1" applyAlignment="1" applyProtection="1">
      <alignment horizontal="right"/>
      <protection hidden="1"/>
    </xf>
    <xf numFmtId="0" fontId="33" fillId="2" borderId="99" xfId="0" applyFont="1" applyFill="1" applyBorder="1" applyAlignment="1" applyProtection="1">
      <alignment horizontal="center" vertical="center" wrapText="1"/>
      <protection hidden="1"/>
    </xf>
    <xf numFmtId="0" fontId="33" fillId="2" borderId="100" xfId="0" applyFont="1" applyFill="1" applyBorder="1" applyAlignment="1" applyProtection="1">
      <alignment horizontal="center" vertical="center" wrapText="1"/>
      <protection hidden="1"/>
    </xf>
    <xf numFmtId="0" fontId="33" fillId="2" borderId="101"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shrinkToFit="1"/>
      <protection hidden="1"/>
    </xf>
    <xf numFmtId="0" fontId="30" fillId="2" borderId="103" xfId="0" applyFont="1" applyFill="1" applyBorder="1" applyAlignment="1" applyProtection="1">
      <alignment horizontal="center" vertical="center" wrapText="1"/>
      <protection hidden="1"/>
    </xf>
    <xf numFmtId="0" fontId="33" fillId="2" borderId="104" xfId="0" applyFont="1" applyFill="1" applyBorder="1" applyAlignment="1" applyProtection="1">
      <alignment horizontal="center" vertical="center" wrapText="1"/>
      <protection hidden="1"/>
    </xf>
    <xf numFmtId="0" fontId="30" fillId="2" borderId="101" xfId="0" applyFont="1" applyFill="1" applyBorder="1" applyAlignment="1" applyProtection="1">
      <alignment horizontal="center" vertical="center" wrapText="1"/>
      <protection hidden="1"/>
    </xf>
    <xf numFmtId="0" fontId="33" fillId="2" borderId="105" xfId="0" applyFont="1" applyFill="1" applyBorder="1" applyAlignment="1" applyProtection="1">
      <alignment horizontal="center" vertical="center" wrapText="1"/>
      <protection hidden="1"/>
    </xf>
    <xf numFmtId="0" fontId="35" fillId="2" borderId="15" xfId="0" applyFont="1" applyFill="1" applyBorder="1" applyAlignment="1" applyProtection="1">
      <alignment horizontal="center"/>
      <protection hidden="1"/>
    </xf>
    <xf numFmtId="0" fontId="35" fillId="2" borderId="16" xfId="0" applyFont="1" applyFill="1" applyBorder="1" applyAlignment="1" applyProtection="1">
      <alignment horizontal="center"/>
      <protection hidden="1"/>
    </xf>
    <xf numFmtId="0" fontId="35" fillId="2" borderId="17" xfId="0" applyFont="1" applyFill="1" applyBorder="1" applyAlignment="1" applyProtection="1">
      <alignment horizontal="center"/>
      <protection hidden="1"/>
    </xf>
    <xf numFmtId="0" fontId="35" fillId="2" borderId="106" xfId="0" applyFont="1" applyFill="1" applyBorder="1" applyAlignment="1" applyProtection="1">
      <alignment horizontal="center"/>
      <protection hidden="1"/>
    </xf>
    <xf numFmtId="0" fontId="35" fillId="2" borderId="19" xfId="0" applyFont="1" applyFill="1" applyBorder="1" applyAlignment="1" applyProtection="1">
      <alignment horizontal="center"/>
      <protection hidden="1"/>
    </xf>
    <xf numFmtId="0" fontId="37" fillId="2" borderId="15" xfId="0" applyFont="1" applyFill="1" applyBorder="1" applyAlignment="1" applyProtection="1">
      <alignment horizontal="center"/>
      <protection hidden="1"/>
    </xf>
    <xf numFmtId="0" fontId="37" fillId="2" borderId="16" xfId="0" applyFont="1" applyFill="1" applyBorder="1" applyAlignment="1" applyProtection="1">
      <alignment horizontal="center"/>
      <protection hidden="1"/>
    </xf>
    <xf numFmtId="0" fontId="37" fillId="2" borderId="17" xfId="0" applyFont="1" applyFill="1" applyBorder="1" applyAlignment="1" applyProtection="1">
      <alignment horizontal="center"/>
      <protection hidden="1"/>
    </xf>
    <xf numFmtId="2" fontId="29" fillId="2" borderId="98" xfId="0" applyNumberFormat="1" applyFont="1" applyFill="1" applyBorder="1" applyAlignment="1" applyProtection="1">
      <alignment horizontal="center"/>
      <protection hidden="1"/>
    </xf>
    <xf numFmtId="0" fontId="38" fillId="2" borderId="0" xfId="0" applyFont="1" applyFill="1" applyAlignment="1" applyProtection="1">
      <alignment horizontal="right" vertical="center"/>
      <protection hidden="1"/>
    </xf>
    <xf numFmtId="165" fontId="48" fillId="2" borderId="0" xfId="0" applyNumberFormat="1" applyFont="1" applyFill="1" applyAlignment="1" applyProtection="1">
      <alignment horizontal="left" vertical="center"/>
      <protection hidden="1"/>
    </xf>
    <xf numFmtId="0" fontId="38" fillId="2" borderId="0" xfId="0" applyFont="1" applyFill="1" applyAlignment="1" applyProtection="1">
      <alignment horizontal="distributed" vertical="top"/>
      <protection hidden="1"/>
    </xf>
    <xf numFmtId="0" fontId="19" fillId="2" borderId="63" xfId="0" applyFont="1" applyFill="1" applyBorder="1" applyProtection="1">
      <protection hidden="1"/>
    </xf>
    <xf numFmtId="0" fontId="19" fillId="2" borderId="64" xfId="0" applyFont="1" applyFill="1" applyBorder="1" applyAlignment="1" applyProtection="1">
      <alignment horizontal="right"/>
      <protection hidden="1"/>
    </xf>
    <xf numFmtId="0" fontId="19" fillId="2" borderId="64" xfId="0" applyFont="1" applyFill="1" applyBorder="1" applyProtection="1">
      <protection hidden="1"/>
    </xf>
    <xf numFmtId="0" fontId="19" fillId="2" borderId="65" xfId="0" applyFont="1" applyFill="1" applyBorder="1" applyProtection="1">
      <protection hidden="1"/>
    </xf>
    <xf numFmtId="0" fontId="20" fillId="2" borderId="66" xfId="0" applyFont="1" applyFill="1" applyBorder="1" applyAlignment="1" applyProtection="1">
      <alignment horizontal="center" wrapText="1"/>
      <protection hidden="1"/>
    </xf>
    <xf numFmtId="0" fontId="22" fillId="2" borderId="68" xfId="0" applyFont="1" applyFill="1" applyBorder="1" applyAlignment="1" applyProtection="1">
      <alignment horizontal="center" shrinkToFit="1"/>
      <protection locked="0" hidden="1"/>
    </xf>
    <xf numFmtId="0" fontId="20" fillId="2" borderId="67" xfId="0" applyFont="1" applyFill="1" applyBorder="1" applyAlignment="1" applyProtection="1">
      <alignment horizontal="center" wrapText="1"/>
      <protection hidden="1"/>
    </xf>
    <xf numFmtId="0" fontId="13" fillId="2" borderId="67" xfId="0" applyFont="1" applyFill="1" applyBorder="1" applyAlignment="1" applyProtection="1">
      <alignment horizontal="center"/>
      <protection hidden="1"/>
    </xf>
    <xf numFmtId="0" fontId="13" fillId="2" borderId="68" xfId="0" applyFont="1" applyFill="1" applyBorder="1" applyAlignment="1" applyProtection="1">
      <alignment horizontal="center" shrinkToFit="1"/>
      <protection locked="0" hidden="1"/>
    </xf>
    <xf numFmtId="0" fontId="13" fillId="2" borderId="69" xfId="0" applyFont="1" applyFill="1" applyBorder="1" applyAlignment="1" applyProtection="1">
      <alignment horizontal="center" shrinkToFit="1"/>
      <protection locked="0" hidden="1"/>
    </xf>
    <xf numFmtId="0" fontId="20" fillId="2" borderId="70" xfId="0" applyFont="1" applyFill="1" applyBorder="1" applyAlignment="1" applyProtection="1">
      <alignment horizontal="center" wrapText="1"/>
      <protection hidden="1"/>
    </xf>
    <xf numFmtId="0" fontId="13" fillId="2" borderId="72" xfId="0" applyFont="1" applyFill="1" applyBorder="1" applyProtection="1">
      <protection hidden="1"/>
    </xf>
    <xf numFmtId="1" fontId="13" fillId="2" borderId="73" xfId="0" applyNumberFormat="1" applyFont="1" applyFill="1" applyBorder="1" applyProtection="1">
      <protection locked="0" hidden="1"/>
    </xf>
    <xf numFmtId="9" fontId="13" fillId="2" borderId="72" xfId="0" applyNumberFormat="1" applyFont="1" applyFill="1" applyBorder="1" applyProtection="1">
      <protection locked="0" hidden="1"/>
    </xf>
    <xf numFmtId="0" fontId="13" fillId="2" borderId="107" xfId="0" applyFont="1" applyFill="1" applyBorder="1" applyAlignment="1" applyProtection="1">
      <alignment horizontal="center" shrinkToFit="1"/>
      <protection hidden="1"/>
    </xf>
    <xf numFmtId="164" fontId="13" fillId="2" borderId="74" xfId="0" applyNumberFormat="1" applyFont="1" applyFill="1" applyBorder="1" applyAlignment="1" applyProtection="1">
      <alignment horizontal="center" shrinkToFit="1"/>
      <protection locked="0" hidden="1"/>
    </xf>
    <xf numFmtId="164" fontId="13" fillId="2" borderId="73" xfId="0" applyNumberFormat="1" applyFont="1" applyFill="1" applyBorder="1" applyAlignment="1" applyProtection="1">
      <alignment horizontal="center" shrinkToFit="1"/>
      <protection locked="0" hidden="1"/>
    </xf>
    <xf numFmtId="2" fontId="13" fillId="2" borderId="75" xfId="0" applyNumberFormat="1" applyFont="1" applyFill="1" applyBorder="1" applyAlignment="1" applyProtection="1">
      <alignment horizontal="center" shrinkToFit="1"/>
      <protection hidden="1"/>
    </xf>
    <xf numFmtId="2" fontId="21" fillId="2" borderId="74" xfId="0" applyNumberFormat="1" applyFont="1" applyFill="1" applyBorder="1" applyAlignment="1" applyProtection="1">
      <alignment horizontal="center" shrinkToFit="1"/>
      <protection hidden="1"/>
    </xf>
    <xf numFmtId="0" fontId="13" fillId="2" borderId="72" xfId="0" applyFont="1" applyFill="1" applyBorder="1" applyAlignment="1" applyProtection="1">
      <alignment horizontal="center"/>
      <protection hidden="1"/>
    </xf>
    <xf numFmtId="0" fontId="21" fillId="2" borderId="76" xfId="0" applyFont="1" applyFill="1" applyBorder="1" applyAlignment="1" applyProtection="1">
      <alignment horizontal="center" vertical="center" wrapText="1"/>
      <protection hidden="1"/>
    </xf>
    <xf numFmtId="0" fontId="21" fillId="2" borderId="77" xfId="0" applyFont="1" applyFill="1" applyBorder="1" applyAlignment="1" applyProtection="1">
      <alignment horizontal="center" vertical="center" wrapText="1"/>
      <protection hidden="1"/>
    </xf>
    <xf numFmtId="0" fontId="21" fillId="2" borderId="101"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shrinkToFit="1"/>
      <protection hidden="1"/>
    </xf>
    <xf numFmtId="0" fontId="13" fillId="2" borderId="103" xfId="0" applyFont="1" applyFill="1" applyBorder="1" applyAlignment="1" applyProtection="1">
      <alignment horizontal="center" vertical="center" wrapText="1"/>
      <protection hidden="1"/>
    </xf>
    <xf numFmtId="0" fontId="21" fillId="2" borderId="104" xfId="0" applyFont="1" applyFill="1" applyBorder="1" applyAlignment="1" applyProtection="1">
      <alignment horizontal="center" vertical="center" wrapText="1"/>
      <protection hidden="1"/>
    </xf>
    <xf numFmtId="0" fontId="13" fillId="2" borderId="101" xfId="0" applyFont="1" applyFill="1" applyBorder="1" applyAlignment="1" applyProtection="1">
      <alignment horizontal="center" vertical="center" wrapText="1"/>
      <protection hidden="1"/>
    </xf>
    <xf numFmtId="0" fontId="21" fillId="2" borderId="105" xfId="0" applyFont="1" applyFill="1" applyBorder="1" applyAlignment="1" applyProtection="1">
      <alignment horizontal="center" vertical="center" wrapText="1"/>
      <protection hidden="1"/>
    </xf>
    <xf numFmtId="0" fontId="21" fillId="2" borderId="100"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165" fontId="13" fillId="2" borderId="28" xfId="1" quotePrefix="1" applyNumberFormat="1" applyFont="1" applyFill="1" applyBorder="1" applyAlignment="1" applyProtection="1">
      <alignment horizontal="center" vertical="center" shrinkToFit="1"/>
      <protection locked="0"/>
    </xf>
    <xf numFmtId="18" fontId="13" fillId="2" borderId="28" xfId="0" applyNumberFormat="1" applyFont="1" applyFill="1" applyBorder="1" applyAlignment="1" applyProtection="1">
      <alignment horizontal="center" vertical="center"/>
      <protection locked="0"/>
    </xf>
    <xf numFmtId="4" fontId="13" fillId="2" borderId="1" xfId="0" applyNumberFormat="1" applyFont="1" applyFill="1" applyBorder="1" applyAlignment="1" applyProtection="1">
      <alignment horizontal="center" vertical="center"/>
      <protection hidden="1"/>
    </xf>
    <xf numFmtId="2" fontId="13" fillId="2" borderId="21" xfId="0" applyNumberFormat="1" applyFont="1" applyFill="1" applyBorder="1" applyAlignment="1" applyProtection="1">
      <alignment horizontal="center" vertical="center" wrapText="1"/>
      <protection hidden="1"/>
    </xf>
    <xf numFmtId="2" fontId="13" fillId="2" borderId="85" xfId="0" applyNumberFormat="1" applyFont="1" applyFill="1" applyBorder="1" applyAlignment="1" applyProtection="1">
      <alignment horizontal="center" vertical="center"/>
      <protection hidden="1"/>
    </xf>
    <xf numFmtId="4" fontId="13" fillId="2" borderId="6" xfId="0" applyNumberFormat="1" applyFont="1" applyFill="1" applyBorder="1" applyAlignment="1" applyProtection="1">
      <alignment horizontal="center" vertical="center"/>
      <protection hidden="1"/>
    </xf>
    <xf numFmtId="2" fontId="13" fillId="2" borderId="20" xfId="0" applyNumberFormat="1" applyFont="1" applyFill="1" applyBorder="1" applyAlignment="1" applyProtection="1">
      <alignment horizontal="center" vertical="center" wrapText="1"/>
      <protection hidden="1"/>
    </xf>
    <xf numFmtId="2" fontId="13" fillId="2" borderId="72" xfId="0" applyNumberFormat="1" applyFont="1" applyFill="1" applyBorder="1" applyAlignment="1" applyProtection="1">
      <alignment horizontal="center" vertical="center"/>
      <protection hidden="1"/>
    </xf>
    <xf numFmtId="2" fontId="13" fillId="2" borderId="84" xfId="0" applyNumberFormat="1" applyFont="1" applyFill="1" applyBorder="1" applyAlignment="1" applyProtection="1">
      <alignment horizontal="center" vertical="center"/>
      <protection hidden="1"/>
    </xf>
    <xf numFmtId="2" fontId="13" fillId="2" borderId="109" xfId="0" applyNumberFormat="1" applyFont="1" applyFill="1" applyBorder="1" applyAlignment="1" applyProtection="1">
      <alignment horizontal="center" vertical="center" wrapText="1"/>
      <protection hidden="1"/>
    </xf>
    <xf numFmtId="4" fontId="13" fillId="2" borderId="109" xfId="0" applyNumberFormat="1" applyFont="1" applyFill="1" applyBorder="1" applyAlignment="1" applyProtection="1">
      <alignment horizontal="center" vertical="center"/>
      <protection hidden="1"/>
    </xf>
    <xf numFmtId="4" fontId="13" fillId="2" borderId="110" xfId="0" applyNumberFormat="1" applyFont="1" applyFill="1" applyBorder="1" applyAlignment="1" applyProtection="1">
      <alignment horizontal="center" vertical="center"/>
      <protection hidden="1"/>
    </xf>
    <xf numFmtId="4" fontId="13" fillId="2" borderId="111" xfId="0" applyNumberFormat="1" applyFont="1" applyFill="1" applyBorder="1" applyAlignment="1" applyProtection="1">
      <alignment horizontal="center" vertical="center"/>
      <protection hidden="1"/>
    </xf>
    <xf numFmtId="2" fontId="13" fillId="2" borderId="86" xfId="0" applyNumberFormat="1" applyFont="1" applyFill="1" applyBorder="1" applyAlignment="1" applyProtection="1">
      <alignment horizontal="center" vertical="center" wrapText="1"/>
      <protection hidden="1"/>
    </xf>
    <xf numFmtId="164" fontId="13" fillId="2" borderId="87" xfId="0" applyNumberFormat="1" applyFont="1" applyFill="1" applyBorder="1" applyAlignment="1" applyProtection="1">
      <alignment horizontal="center" vertical="center" wrapText="1"/>
      <protection hidden="1"/>
    </xf>
    <xf numFmtId="2" fontId="13" fillId="2" borderId="65" xfId="0" applyNumberFormat="1" applyFont="1" applyFill="1" applyBorder="1" applyAlignment="1" applyProtection="1">
      <alignment horizontal="center" vertical="center"/>
      <protection hidden="1"/>
    </xf>
    <xf numFmtId="0" fontId="23" fillId="2" borderId="92" xfId="0" applyFont="1" applyFill="1" applyBorder="1" applyAlignment="1" applyProtection="1">
      <alignment horizontal="center"/>
      <protection hidden="1"/>
    </xf>
    <xf numFmtId="0" fontId="24" fillId="2" borderId="97" xfId="0" applyFont="1" applyFill="1" applyBorder="1" applyAlignment="1" applyProtection="1">
      <alignment horizontal="center"/>
      <protection hidden="1"/>
    </xf>
    <xf numFmtId="167" fontId="21" fillId="2" borderId="98" xfId="0" applyNumberFormat="1" applyFont="1" applyFill="1" applyBorder="1" applyAlignment="1" applyProtection="1">
      <alignment horizontal="center" shrinkToFit="1"/>
      <protection hidden="1"/>
    </xf>
    <xf numFmtId="0" fontId="33" fillId="2" borderId="112" xfId="0" applyFont="1" applyFill="1" applyBorder="1" applyAlignment="1" applyProtection="1">
      <alignment horizontal="center" vertical="center" wrapText="1"/>
      <protection hidden="1"/>
    </xf>
    <xf numFmtId="0" fontId="33" fillId="2" borderId="108" xfId="0" applyFont="1" applyFill="1" applyBorder="1" applyAlignment="1" applyProtection="1">
      <alignment horizontal="center" vertical="center" wrapText="1"/>
      <protection hidden="1"/>
    </xf>
    <xf numFmtId="165" fontId="30" fillId="2" borderId="113" xfId="0" applyNumberFormat="1" applyFont="1" applyFill="1" applyBorder="1" applyAlignment="1" applyProtection="1">
      <alignment horizontal="center" vertical="center" shrinkToFit="1"/>
      <protection locked="0"/>
    </xf>
    <xf numFmtId="2" fontId="30" fillId="2" borderId="109" xfId="0" applyNumberFormat="1" applyFont="1" applyFill="1" applyBorder="1" applyAlignment="1" applyProtection="1">
      <alignment horizontal="center" vertical="center" wrapText="1"/>
      <protection hidden="1"/>
    </xf>
    <xf numFmtId="4" fontId="30" fillId="2" borderId="109" xfId="0" applyNumberFormat="1" applyFont="1" applyFill="1" applyBorder="1" applyAlignment="1" applyProtection="1">
      <alignment horizontal="center" vertical="center"/>
      <protection hidden="1"/>
    </xf>
    <xf numFmtId="4" fontId="30" fillId="2" borderId="110" xfId="0" applyNumberFormat="1" applyFont="1" applyFill="1" applyBorder="1" applyAlignment="1" applyProtection="1">
      <alignment horizontal="center" vertical="center"/>
      <protection hidden="1"/>
    </xf>
    <xf numFmtId="4" fontId="30" fillId="2" borderId="111" xfId="0" applyNumberFormat="1" applyFont="1" applyFill="1" applyBorder="1" applyAlignment="1" applyProtection="1">
      <alignment horizontal="center" vertical="center"/>
      <protection hidden="1"/>
    </xf>
    <xf numFmtId="0" fontId="37" fillId="2" borderId="106" xfId="0" applyFont="1" applyFill="1" applyBorder="1" applyAlignment="1" applyProtection="1">
      <alignment horizontal="center"/>
      <protection hidden="1"/>
    </xf>
    <xf numFmtId="165" fontId="38" fillId="2" borderId="0" xfId="0" applyNumberFormat="1" applyFont="1" applyFill="1" applyAlignment="1" applyProtection="1">
      <alignment horizontal="left" vertical="center"/>
      <protection hidden="1"/>
    </xf>
    <xf numFmtId="165" fontId="30" fillId="2" borderId="114" xfId="1" quotePrefix="1" applyNumberFormat="1" applyFont="1" applyFill="1" applyBorder="1" applyAlignment="1" applyProtection="1">
      <alignment horizontal="center" vertical="center" shrinkToFit="1"/>
      <protection locked="0"/>
    </xf>
    <xf numFmtId="165" fontId="30" fillId="2" borderId="113" xfId="1" quotePrefix="1" applyNumberFormat="1" applyFont="1" applyFill="1" applyBorder="1" applyAlignment="1" applyProtection="1">
      <alignment horizontal="center" vertical="center" shrinkToFit="1"/>
      <protection locked="0"/>
    </xf>
    <xf numFmtId="2" fontId="30" fillId="2" borderId="115" xfId="0" applyNumberFormat="1" applyFont="1" applyFill="1" applyBorder="1" applyAlignment="1" applyProtection="1">
      <alignment horizontal="center" vertical="center"/>
      <protection hidden="1"/>
    </xf>
    <xf numFmtId="2" fontId="30" fillId="2" borderId="116" xfId="0" applyNumberFormat="1" applyFont="1" applyFill="1" applyBorder="1" applyAlignment="1" applyProtection="1">
      <alignment horizontal="center" vertical="center"/>
      <protection hidden="1"/>
    </xf>
    <xf numFmtId="2" fontId="30" fillId="2" borderId="117" xfId="0" applyNumberFormat="1" applyFont="1" applyFill="1" applyBorder="1" applyAlignment="1" applyProtection="1">
      <alignment horizontal="center" vertical="center"/>
      <protection hidden="1"/>
    </xf>
    <xf numFmtId="165" fontId="30" fillId="2" borderId="28" xfId="1" quotePrefix="1" applyNumberFormat="1" applyFont="1" applyFill="1" applyBorder="1" applyAlignment="1" applyProtection="1">
      <alignment horizontal="center" vertical="center" shrinkToFit="1"/>
      <protection locked="0"/>
    </xf>
    <xf numFmtId="0" fontId="0" fillId="2" borderId="0" xfId="0" applyFill="1"/>
    <xf numFmtId="0" fontId="50" fillId="2" borderId="0" xfId="1" applyFont="1" applyFill="1" applyAlignment="1" applyProtection="1">
      <alignment horizontal="center"/>
    </xf>
    <xf numFmtId="0" fontId="2" fillId="2" borderId="123" xfId="1" applyFill="1" applyBorder="1" applyAlignment="1" applyProtection="1">
      <alignment horizontal="center" wrapText="1"/>
      <protection locked="0" hidden="1"/>
    </xf>
    <xf numFmtId="0" fontId="2" fillId="2" borderId="124" xfId="1" applyFill="1" applyBorder="1" applyAlignment="1" applyProtection="1">
      <alignment horizontal="center" wrapText="1"/>
      <protection locked="0" hidden="1"/>
    </xf>
    <xf numFmtId="0" fontId="2" fillId="2" borderId="125" xfId="1" applyFill="1" applyBorder="1" applyAlignment="1" applyProtection="1">
      <alignment horizontal="center" wrapText="1"/>
      <protection locked="0" hidden="1"/>
    </xf>
    <xf numFmtId="0" fontId="2" fillId="2" borderId="119" xfId="1" applyFill="1" applyBorder="1" applyAlignment="1" applyProtection="1">
      <alignment horizontal="center" vertical="center" wrapText="1"/>
      <protection locked="0" hidden="1"/>
    </xf>
    <xf numFmtId="0" fontId="2" fillId="2" borderId="119" xfId="1" applyFill="1" applyBorder="1" applyAlignment="1" applyProtection="1">
      <alignment wrapText="1"/>
      <protection locked="0" hidden="1"/>
    </xf>
    <xf numFmtId="0" fontId="2" fillId="2" borderId="122" xfId="1" applyFill="1" applyBorder="1" applyAlignment="1" applyProtection="1">
      <alignment wrapText="1"/>
      <protection locked="0" hidden="1"/>
    </xf>
    <xf numFmtId="0" fontId="46" fillId="2" borderId="126" xfId="0" applyFont="1" applyFill="1" applyBorder="1" applyAlignment="1" applyProtection="1">
      <alignment horizontal="center" vertical="center"/>
      <protection locked="0" hidden="1"/>
    </xf>
    <xf numFmtId="0" fontId="46" fillId="2" borderId="127" xfId="0" applyFont="1" applyFill="1" applyBorder="1" applyAlignment="1" applyProtection="1">
      <alignment horizontal="center" vertical="center"/>
      <protection locked="0" hidden="1"/>
    </xf>
    <xf numFmtId="0" fontId="26" fillId="2" borderId="127" xfId="0" applyFont="1" applyFill="1" applyBorder="1" applyAlignment="1" applyProtection="1">
      <alignment horizontal="center" vertical="center"/>
      <protection locked="0" hidden="1"/>
    </xf>
    <xf numFmtId="0" fontId="26" fillId="2" borderId="128" xfId="0" applyFont="1" applyFill="1" applyBorder="1" applyAlignment="1" applyProtection="1">
      <alignment horizontal="center" vertical="center"/>
      <protection locked="0" hidden="1"/>
    </xf>
    <xf numFmtId="0" fontId="26" fillId="2" borderId="118" xfId="0" applyFont="1" applyFill="1" applyBorder="1" applyAlignment="1" applyProtection="1">
      <alignment horizontal="center" vertical="center"/>
      <protection locked="0" hidden="1"/>
    </xf>
    <xf numFmtId="0" fontId="26" fillId="2" borderId="119" xfId="0" applyFont="1" applyFill="1" applyBorder="1" applyAlignment="1" applyProtection="1">
      <alignment horizontal="center" vertical="center"/>
      <protection locked="0" hidden="1"/>
    </xf>
    <xf numFmtId="0" fontId="26" fillId="2" borderId="122" xfId="0" applyFont="1" applyFill="1" applyBorder="1" applyAlignment="1" applyProtection="1">
      <alignment horizontal="center" vertical="center"/>
      <protection locked="0" hidden="1"/>
    </xf>
    <xf numFmtId="0" fontId="21" fillId="2" borderId="119" xfId="0" applyFont="1" applyFill="1" applyBorder="1" applyAlignment="1" applyProtection="1">
      <alignment horizontal="center" wrapText="1"/>
      <protection locked="0" hidden="1"/>
    </xf>
    <xf numFmtId="0" fontId="21" fillId="2" borderId="122" xfId="0" applyFont="1" applyFill="1" applyBorder="1" applyAlignment="1" applyProtection="1">
      <alignment horizontal="center" wrapText="1"/>
      <protection locked="0" hidden="1"/>
    </xf>
    <xf numFmtId="0" fontId="13" fillId="2" borderId="119" xfId="0" applyFont="1" applyFill="1" applyBorder="1" applyProtection="1">
      <protection locked="0" hidden="1"/>
    </xf>
    <xf numFmtId="0" fontId="13" fillId="2" borderId="122" xfId="0" applyFont="1" applyFill="1" applyBorder="1" applyProtection="1">
      <protection locked="0" hidden="1"/>
    </xf>
    <xf numFmtId="0" fontId="2" fillId="2" borderId="119" xfId="1" applyFill="1" applyBorder="1" applyAlignment="1" applyProtection="1">
      <protection locked="0" hidden="1"/>
    </xf>
    <xf numFmtId="0" fontId="2" fillId="2" borderId="122" xfId="1" applyFill="1" applyBorder="1" applyAlignment="1" applyProtection="1">
      <protection locked="0" hidden="1"/>
    </xf>
    <xf numFmtId="0" fontId="23" fillId="2" borderId="119" xfId="0" applyFont="1" applyFill="1" applyBorder="1" applyAlignment="1" applyProtection="1">
      <alignment horizontal="center" wrapText="1"/>
      <protection locked="0" hidden="1"/>
    </xf>
    <xf numFmtId="0" fontId="23" fillId="2" borderId="122" xfId="0" applyFont="1" applyFill="1" applyBorder="1" applyAlignment="1" applyProtection="1">
      <alignment horizontal="center" wrapText="1"/>
      <protection locked="0" hidden="1"/>
    </xf>
    <xf numFmtId="0" fontId="21" fillId="2" borderId="54" xfId="0" applyFont="1" applyFill="1" applyBorder="1" applyAlignment="1" applyProtection="1">
      <alignment horizontal="left" vertical="center"/>
      <protection hidden="1"/>
    </xf>
    <xf numFmtId="0" fontId="21" fillId="2" borderId="0" xfId="0" applyFont="1" applyFill="1" applyAlignment="1" applyProtection="1">
      <alignment horizontal="left" vertical="center"/>
      <protection hidden="1"/>
    </xf>
    <xf numFmtId="0" fontId="21" fillId="2" borderId="133" xfId="0" applyFont="1" applyFill="1" applyBorder="1" applyAlignment="1" applyProtection="1">
      <alignment horizontal="center"/>
      <protection hidden="1"/>
    </xf>
    <xf numFmtId="0" fontId="21" fillId="2" borderId="134" xfId="0" applyFont="1" applyFill="1" applyBorder="1" applyAlignment="1" applyProtection="1">
      <alignment horizontal="center"/>
      <protection hidden="1"/>
    </xf>
    <xf numFmtId="0" fontId="21" fillId="2" borderId="135" xfId="0" applyFont="1" applyFill="1" applyBorder="1" applyAlignment="1" applyProtection="1">
      <alignment horizontal="center"/>
      <protection hidden="1"/>
    </xf>
    <xf numFmtId="0" fontId="21" fillId="2" borderId="129" xfId="0" applyFont="1" applyFill="1" applyBorder="1" applyAlignment="1" applyProtection="1">
      <alignment horizontal="center"/>
      <protection hidden="1"/>
    </xf>
    <xf numFmtId="0" fontId="21" fillId="2" borderId="130" xfId="0" applyFont="1" applyFill="1" applyBorder="1" applyAlignment="1" applyProtection="1">
      <alignment horizontal="center"/>
      <protection hidden="1"/>
    </xf>
    <xf numFmtId="2" fontId="24" fillId="2" borderId="120" xfId="0" applyNumberFormat="1" applyFont="1" applyFill="1" applyBorder="1" applyAlignment="1" applyProtection="1">
      <alignment horizontal="center" wrapText="1"/>
      <protection hidden="1"/>
    </xf>
    <xf numFmtId="0" fontId="20" fillId="2" borderId="61" xfId="0" applyFont="1" applyFill="1" applyBorder="1" applyProtection="1">
      <protection hidden="1"/>
    </xf>
    <xf numFmtId="0" fontId="20" fillId="2" borderId="131" xfId="0" applyFont="1" applyFill="1" applyBorder="1" applyProtection="1">
      <protection hidden="1"/>
    </xf>
    <xf numFmtId="164" fontId="23" fillId="2" borderId="120" xfId="0" applyNumberFormat="1" applyFont="1" applyFill="1" applyBorder="1" applyAlignment="1" applyProtection="1">
      <alignment horizontal="center" wrapText="1"/>
      <protection hidden="1"/>
    </xf>
    <xf numFmtId="164" fontId="23" fillId="2" borderId="131" xfId="0" applyNumberFormat="1" applyFont="1" applyFill="1" applyBorder="1" applyAlignment="1" applyProtection="1">
      <alignment horizontal="center" wrapText="1"/>
      <protection hidden="1"/>
    </xf>
    <xf numFmtId="0" fontId="19" fillId="2" borderId="0" xfId="0" applyFont="1" applyFill="1" applyAlignment="1" applyProtection="1">
      <alignment horizontal="center" shrinkToFit="1"/>
      <protection hidden="1"/>
    </xf>
    <xf numFmtId="0" fontId="19" fillId="2" borderId="29" xfId="0" applyFont="1" applyFill="1" applyBorder="1" applyAlignment="1" applyProtection="1">
      <alignment horizontal="center" shrinkToFit="1"/>
      <protection hidden="1"/>
    </xf>
    <xf numFmtId="2" fontId="19" fillId="2" borderId="120" xfId="0" applyNumberFormat="1" applyFont="1" applyFill="1" applyBorder="1" applyAlignment="1" applyProtection="1">
      <alignment horizontal="center"/>
      <protection hidden="1"/>
    </xf>
    <xf numFmtId="2" fontId="19" fillId="2" borderId="131" xfId="0" applyNumberFormat="1" applyFont="1" applyFill="1" applyBorder="1" applyAlignment="1" applyProtection="1">
      <alignment horizontal="center"/>
      <protection hidden="1"/>
    </xf>
    <xf numFmtId="0" fontId="23"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protection hidden="1"/>
    </xf>
    <xf numFmtId="0" fontId="20" fillId="2" borderId="0" xfId="0" applyFont="1" applyFill="1" applyAlignment="1" applyProtection="1">
      <alignment horizontal="center"/>
      <protection hidden="1"/>
    </xf>
    <xf numFmtId="0" fontId="21" fillId="2" borderId="38" xfId="0" applyFont="1" applyFill="1" applyBorder="1" applyAlignment="1" applyProtection="1">
      <alignment horizontal="center" wrapText="1"/>
      <protection hidden="1"/>
    </xf>
    <xf numFmtId="0" fontId="21" fillId="2" borderId="0" xfId="0" applyFont="1" applyFill="1" applyAlignment="1" applyProtection="1">
      <alignment horizontal="center" wrapText="1"/>
      <protection hidden="1"/>
    </xf>
    <xf numFmtId="0" fontId="20" fillId="2" borderId="61" xfId="0" applyFont="1" applyFill="1" applyBorder="1" applyAlignment="1" applyProtection="1">
      <alignment horizontal="center" wrapText="1"/>
      <protection hidden="1"/>
    </xf>
    <xf numFmtId="0" fontId="20" fillId="2" borderId="131" xfId="0" applyFont="1" applyFill="1" applyBorder="1" applyAlignment="1" applyProtection="1">
      <alignment horizontal="center" wrapText="1"/>
      <protection hidden="1"/>
    </xf>
    <xf numFmtId="0" fontId="14" fillId="2" borderId="34" xfId="0" applyFont="1" applyFill="1" applyBorder="1" applyAlignment="1" applyProtection="1">
      <alignment horizontal="center" vertical="center" wrapText="1"/>
      <protection hidden="1"/>
    </xf>
    <xf numFmtId="0" fontId="15" fillId="2" borderId="35" xfId="0" applyFont="1" applyFill="1" applyBorder="1" applyAlignment="1" applyProtection="1">
      <alignment horizontal="center" vertical="center" wrapText="1"/>
      <protection hidden="1"/>
    </xf>
    <xf numFmtId="0" fontId="15" fillId="2" borderId="132" xfId="0" applyFont="1" applyFill="1" applyBorder="1" applyAlignment="1" applyProtection="1">
      <alignment horizontal="center" vertical="center" wrapText="1"/>
      <protection hidden="1"/>
    </xf>
    <xf numFmtId="0" fontId="17" fillId="2" borderId="38" xfId="0" applyFont="1" applyFill="1" applyBorder="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17" fillId="2" borderId="40" xfId="0" applyFont="1" applyFill="1" applyBorder="1" applyAlignment="1" applyProtection="1">
      <alignment horizontal="center" vertical="center"/>
      <protection hidden="1"/>
    </xf>
    <xf numFmtId="0" fontId="13" fillId="2" borderId="41" xfId="0" applyFont="1" applyFill="1" applyBorder="1" applyAlignment="1" applyProtection="1">
      <alignment horizontal="center"/>
      <protection locked="0"/>
    </xf>
    <xf numFmtId="0" fontId="23" fillId="2" borderId="0" xfId="0" applyFont="1" applyFill="1" applyAlignment="1" applyProtection="1">
      <alignment horizontal="center" wrapText="1"/>
      <protection hidden="1"/>
    </xf>
    <xf numFmtId="0" fontId="13" fillId="2" borderId="41" xfId="0" applyFont="1" applyFill="1" applyBorder="1" applyAlignment="1" applyProtection="1">
      <alignment horizontal="center" shrinkToFit="1"/>
      <protection locked="0" hidden="1"/>
    </xf>
    <xf numFmtId="0" fontId="22" fillId="2" borderId="31" xfId="0" applyFont="1" applyFill="1" applyBorder="1" applyAlignment="1" applyProtection="1">
      <alignment horizontal="center" vertical="center" wrapText="1"/>
      <protection hidden="1"/>
    </xf>
    <xf numFmtId="0" fontId="22" fillId="2" borderId="32" xfId="0" applyFont="1" applyFill="1" applyBorder="1" applyAlignment="1" applyProtection="1">
      <alignment horizontal="center" vertical="center" wrapText="1"/>
      <protection hidden="1"/>
    </xf>
    <xf numFmtId="0" fontId="22" fillId="2" borderId="33" xfId="0" applyFont="1" applyFill="1" applyBorder="1" applyAlignment="1" applyProtection="1">
      <alignment horizontal="center" vertical="center" wrapText="1"/>
      <protection hidden="1"/>
    </xf>
    <xf numFmtId="0" fontId="20" fillId="2" borderId="54" xfId="1" applyFont="1" applyFill="1" applyBorder="1" applyAlignment="1" applyProtection="1">
      <alignment horizontal="center" shrinkToFit="1"/>
      <protection locked="0" hidden="1"/>
    </xf>
    <xf numFmtId="0" fontId="20" fillId="2" borderId="0" xfId="1" applyFont="1" applyFill="1" applyBorder="1" applyAlignment="1" applyProtection="1">
      <alignment horizontal="center" shrinkToFit="1"/>
      <protection locked="0" hidden="1"/>
    </xf>
    <xf numFmtId="0" fontId="2" fillId="2" borderId="54" xfId="1" applyFill="1" applyBorder="1" applyAlignment="1" applyProtection="1">
      <alignment horizontal="center"/>
      <protection locked="0" hidden="1"/>
    </xf>
    <xf numFmtId="0" fontId="2" fillId="2" borderId="0" xfId="1" applyFill="1" applyBorder="1" applyAlignment="1" applyProtection="1">
      <alignment horizontal="center"/>
      <protection locked="0" hidden="1"/>
    </xf>
    <xf numFmtId="0" fontId="13" fillId="2" borderId="61" xfId="0" applyFont="1" applyFill="1" applyBorder="1" applyAlignment="1" applyProtection="1">
      <alignment wrapText="1"/>
      <protection locked="0"/>
    </xf>
    <xf numFmtId="0" fontId="13" fillId="2" borderId="130" xfId="0" applyFont="1" applyFill="1" applyBorder="1" applyAlignment="1" applyProtection="1">
      <alignment wrapText="1"/>
      <protection locked="0"/>
    </xf>
    <xf numFmtId="0" fontId="20" fillId="2" borderId="54" xfId="0" applyFont="1" applyFill="1" applyBorder="1" applyAlignment="1" applyProtection="1">
      <alignment horizontal="left" vertical="center" wrapText="1"/>
      <protection hidden="1"/>
    </xf>
    <xf numFmtId="0" fontId="20" fillId="2" borderId="0" xfId="0" applyFont="1" applyFill="1" applyAlignment="1" applyProtection="1">
      <alignment horizontal="left" vertical="center" wrapText="1"/>
      <protection hidden="1"/>
    </xf>
    <xf numFmtId="0" fontId="21" fillId="2" borderId="54" xfId="0" applyFont="1" applyFill="1" applyBorder="1" applyAlignment="1" applyProtection="1">
      <alignment horizontal="center"/>
      <protection hidden="1"/>
    </xf>
    <xf numFmtId="0" fontId="21" fillId="2" borderId="0" xfId="0" applyFont="1" applyFill="1" applyAlignment="1" applyProtection="1">
      <alignment horizontal="center"/>
      <protection hidden="1"/>
    </xf>
    <xf numFmtId="0" fontId="24" fillId="2" borderId="120" xfId="0" applyFont="1" applyFill="1" applyBorder="1" applyAlignment="1" applyProtection="1">
      <alignment horizontal="center" wrapText="1"/>
      <protection hidden="1"/>
    </xf>
    <xf numFmtId="0" fontId="22" fillId="2" borderId="32" xfId="0" applyFont="1" applyFill="1" applyBorder="1" applyAlignment="1" applyProtection="1">
      <alignment horizontal="center" vertical="center"/>
      <protection hidden="1"/>
    </xf>
    <xf numFmtId="0" fontId="22" fillId="2" borderId="33" xfId="0" applyFont="1" applyFill="1" applyBorder="1" applyAlignment="1" applyProtection="1">
      <alignment horizontal="center" vertical="center"/>
      <protection hidden="1"/>
    </xf>
    <xf numFmtId="0" fontId="13" fillId="2" borderId="0" xfId="0" applyFont="1" applyFill="1" applyAlignment="1" applyProtection="1">
      <alignment horizontal="center"/>
      <protection locked="0" hidden="1"/>
    </xf>
    <xf numFmtId="0" fontId="13" fillId="2" borderId="41" xfId="0" applyFont="1" applyFill="1" applyBorder="1" applyAlignment="1" applyProtection="1">
      <alignment horizontal="center"/>
      <protection locked="0" hidden="1"/>
    </xf>
    <xf numFmtId="0" fontId="26" fillId="2" borderId="0" xfId="0" applyFont="1" applyFill="1" applyAlignment="1" applyProtection="1">
      <alignment horizontal="center"/>
      <protection hidden="1"/>
    </xf>
    <xf numFmtId="0" fontId="20" fillId="2" borderId="0" xfId="0" applyFont="1" applyFill="1" applyAlignment="1" applyProtection="1">
      <alignment vertical="center"/>
      <protection hidden="1"/>
    </xf>
    <xf numFmtId="0" fontId="2" fillId="2" borderId="0" xfId="1" applyFill="1" applyAlignment="1" applyProtection="1">
      <alignment horizontal="center"/>
      <protection locked="0" hidden="1"/>
    </xf>
    <xf numFmtId="0" fontId="20" fillId="2" borderId="0" xfId="1" applyFont="1" applyFill="1" applyAlignment="1" applyProtection="1">
      <alignment horizontal="center" shrinkToFit="1"/>
      <protection locked="0" hidden="1"/>
    </xf>
    <xf numFmtId="0" fontId="13" fillId="2" borderId="0" xfId="0" applyFont="1" applyFill="1" applyAlignment="1" applyProtection="1">
      <alignment wrapText="1"/>
      <protection locked="0"/>
    </xf>
    <xf numFmtId="0" fontId="20" fillId="2" borderId="0" xfId="0" applyFont="1" applyFill="1" applyAlignment="1" applyProtection="1">
      <alignment wrapText="1"/>
      <protection locked="0"/>
    </xf>
    <xf numFmtId="0" fontId="20" fillId="2" borderId="29" xfId="0" applyFont="1" applyFill="1" applyBorder="1" applyAlignment="1" applyProtection="1">
      <alignment wrapText="1"/>
      <protection locked="0"/>
    </xf>
    <xf numFmtId="0" fontId="22" fillId="2" borderId="0" xfId="0" applyFont="1" applyFill="1" applyAlignment="1" applyProtection="1">
      <alignment horizontal="center"/>
      <protection hidden="1"/>
    </xf>
    <xf numFmtId="0" fontId="22" fillId="2" borderId="131" xfId="0" applyFont="1" applyFill="1" applyBorder="1" applyAlignment="1" applyProtection="1">
      <alignment horizontal="center"/>
      <protection hidden="1"/>
    </xf>
    <xf numFmtId="0" fontId="19" fillId="2" borderId="131" xfId="0" applyFont="1" applyFill="1" applyBorder="1" applyAlignment="1" applyProtection="1">
      <alignment horizontal="center"/>
      <protection hidden="1"/>
    </xf>
    <xf numFmtId="0" fontId="20" fillId="2" borderId="29" xfId="0" applyFont="1" applyFill="1" applyBorder="1" applyAlignment="1" applyProtection="1">
      <alignment shrinkToFit="1"/>
      <protection hidden="1"/>
    </xf>
    <xf numFmtId="0" fontId="20" fillId="2" borderId="0" xfId="0" applyFont="1" applyFill="1" applyAlignment="1" applyProtection="1">
      <alignment shrinkToFit="1"/>
      <protection hidden="1"/>
    </xf>
    <xf numFmtId="0" fontId="23" fillId="2" borderId="120" xfId="0" applyFont="1" applyFill="1" applyBorder="1" applyAlignment="1" applyProtection="1">
      <alignment horizontal="center" wrapText="1"/>
      <protection hidden="1"/>
    </xf>
    <xf numFmtId="0" fontId="21" fillId="2" borderId="136" xfId="0" applyFont="1" applyFill="1" applyBorder="1" applyAlignment="1" applyProtection="1">
      <alignment horizontal="center"/>
      <protection hidden="1"/>
    </xf>
    <xf numFmtId="0" fontId="21" fillId="2" borderId="137" xfId="0" applyFont="1" applyFill="1" applyBorder="1" applyAlignment="1" applyProtection="1">
      <alignment horizontal="center"/>
      <protection hidden="1"/>
    </xf>
    <xf numFmtId="0" fontId="21" fillId="2" borderId="138" xfId="0" applyFont="1" applyFill="1" applyBorder="1" applyAlignment="1" applyProtection="1">
      <alignment horizontal="center"/>
      <protection hidden="1"/>
    </xf>
    <xf numFmtId="0" fontId="14" fillId="2" borderId="35" xfId="0" applyFont="1" applyFill="1" applyBorder="1" applyAlignment="1" applyProtection="1">
      <alignment horizontal="center" vertical="center" wrapText="1"/>
      <protection hidden="1"/>
    </xf>
    <xf numFmtId="0" fontId="14" fillId="2" borderId="132" xfId="0" applyFont="1" applyFill="1" applyBorder="1" applyAlignment="1" applyProtection="1">
      <alignment horizontal="center" vertical="center" wrapText="1"/>
      <protection hidden="1"/>
    </xf>
    <xf numFmtId="0" fontId="35" fillId="2" borderId="142" xfId="0" applyFont="1" applyFill="1" applyBorder="1" applyAlignment="1" applyProtection="1">
      <alignment horizontal="center" wrapText="1"/>
      <protection hidden="1"/>
    </xf>
    <xf numFmtId="0" fontId="12" fillId="2" borderId="98" xfId="0" applyFont="1" applyFill="1" applyBorder="1" applyAlignment="1" applyProtection="1">
      <alignment horizontal="center" wrapText="1"/>
      <protection hidden="1"/>
    </xf>
    <xf numFmtId="0" fontId="12" fillId="2" borderId="143" xfId="0" applyFont="1" applyFill="1" applyBorder="1" applyAlignment="1" applyProtection="1">
      <alignment horizontal="center" wrapText="1"/>
      <protection hidden="1"/>
    </xf>
    <xf numFmtId="0" fontId="33" fillId="2" borderId="0" xfId="0" applyFont="1" applyFill="1" applyAlignment="1" applyProtection="1">
      <alignment horizontal="center"/>
      <protection hidden="1"/>
    </xf>
    <xf numFmtId="0" fontId="31" fillId="2" borderId="0" xfId="0" applyFont="1" applyFill="1" applyAlignment="1" applyProtection="1">
      <alignment horizontal="center"/>
      <protection hidden="1"/>
    </xf>
    <xf numFmtId="2" fontId="29" fillId="2" borderId="142" xfId="0" applyNumberFormat="1" applyFont="1" applyFill="1" applyBorder="1" applyAlignment="1" applyProtection="1">
      <alignment horizontal="center"/>
      <protection hidden="1"/>
    </xf>
    <xf numFmtId="0" fontId="29" fillId="2" borderId="143" xfId="0" applyFont="1" applyFill="1" applyBorder="1" applyAlignment="1" applyProtection="1">
      <alignment horizontal="center"/>
      <protection hidden="1"/>
    </xf>
    <xf numFmtId="0" fontId="29" fillId="2" borderId="0" xfId="0" applyFont="1" applyFill="1" applyAlignment="1" applyProtection="1">
      <alignment horizontal="center" shrinkToFit="1"/>
      <protection hidden="1"/>
    </xf>
    <xf numFmtId="0" fontId="12" fillId="2" borderId="0" xfId="0" applyFont="1" applyFill="1" applyAlignment="1" applyProtection="1">
      <alignment shrinkToFit="1"/>
      <protection hidden="1"/>
    </xf>
    <xf numFmtId="0" fontId="32" fillId="2" borderId="63" xfId="0" applyFont="1" applyFill="1" applyBorder="1" applyAlignment="1" applyProtection="1">
      <alignment horizontal="center" vertical="center" wrapText="1"/>
      <protection hidden="1"/>
    </xf>
    <xf numFmtId="0" fontId="32" fillId="2" borderId="64" xfId="0" applyFont="1" applyFill="1" applyBorder="1" applyAlignment="1" applyProtection="1">
      <alignment horizontal="center" vertical="center"/>
      <protection hidden="1"/>
    </xf>
    <xf numFmtId="0" fontId="32" fillId="2" borderId="65" xfId="0" applyFont="1" applyFill="1" applyBorder="1" applyAlignment="1" applyProtection="1">
      <alignment horizontal="center" vertical="center"/>
      <protection hidden="1"/>
    </xf>
    <xf numFmtId="0" fontId="33" fillId="2" borderId="139" xfId="0" applyFont="1" applyFill="1" applyBorder="1" applyAlignment="1" applyProtection="1">
      <alignment horizontal="center"/>
      <protection hidden="1"/>
    </xf>
    <xf numFmtId="0" fontId="33" fillId="2" borderId="140" xfId="0" applyFont="1" applyFill="1" applyBorder="1" applyAlignment="1" applyProtection="1">
      <alignment horizontal="center"/>
      <protection hidden="1"/>
    </xf>
    <xf numFmtId="0" fontId="33" fillId="2" borderId="141" xfId="0" applyFont="1" applyFill="1" applyBorder="1" applyAlignment="1" applyProtection="1">
      <alignment horizontal="center"/>
      <protection hidden="1"/>
    </xf>
    <xf numFmtId="0" fontId="35" fillId="2" borderId="0" xfId="0" applyFont="1" applyFill="1" applyAlignment="1" applyProtection="1">
      <alignment horizontal="center" wrapText="1"/>
      <protection hidden="1"/>
    </xf>
    <xf numFmtId="0" fontId="36" fillId="2" borderId="0" xfId="0" applyFont="1" applyFill="1" applyAlignment="1" applyProtection="1">
      <alignment horizontal="center"/>
      <protection hidden="1"/>
    </xf>
    <xf numFmtId="0" fontId="35" fillId="2" borderId="0" xfId="0" applyFont="1" applyFill="1" applyAlignment="1" applyProtection="1">
      <alignment horizontal="center" wrapText="1" shrinkToFit="1"/>
      <protection hidden="1"/>
    </xf>
    <xf numFmtId="0" fontId="12" fillId="2" borderId="0" xfId="0" applyFont="1" applyFill="1" applyAlignment="1" applyProtection="1">
      <alignment horizontal="center" wrapText="1" shrinkToFit="1"/>
      <protection hidden="1"/>
    </xf>
    <xf numFmtId="164" fontId="35" fillId="2" borderId="142" xfId="0" applyNumberFormat="1" applyFont="1" applyFill="1" applyBorder="1" applyAlignment="1" applyProtection="1">
      <alignment horizontal="center" wrapText="1"/>
      <protection hidden="1"/>
    </xf>
    <xf numFmtId="0" fontId="32" fillId="2" borderId="143" xfId="0" applyFont="1" applyFill="1" applyBorder="1" applyAlignment="1" applyProtection="1">
      <alignment horizontal="center"/>
      <protection hidden="1"/>
    </xf>
    <xf numFmtId="0" fontId="31" fillId="2" borderId="0" xfId="1" applyFont="1" applyFill="1" applyAlignment="1" applyProtection="1">
      <alignment horizontal="center" shrinkToFit="1"/>
      <protection locked="0" hidden="1"/>
    </xf>
    <xf numFmtId="0" fontId="30" fillId="2" borderId="98" xfId="0" applyFont="1" applyFill="1" applyBorder="1" applyAlignment="1" applyProtection="1">
      <alignment wrapText="1"/>
      <protection locked="0"/>
    </xf>
    <xf numFmtId="0" fontId="33" fillId="2" borderId="144" xfId="0" applyFont="1" applyFill="1" applyBorder="1" applyAlignment="1" applyProtection="1">
      <alignment horizontal="center"/>
      <protection hidden="1"/>
    </xf>
    <xf numFmtId="0" fontId="33" fillId="2" borderId="0" xfId="0" applyFont="1" applyFill="1" applyAlignment="1" applyProtection="1">
      <alignment horizontal="left" vertical="center"/>
      <protection hidden="1"/>
    </xf>
    <xf numFmtId="0" fontId="31" fillId="2" borderId="0" xfId="0" applyFont="1" applyFill="1" applyAlignment="1" applyProtection="1">
      <alignment vertical="center"/>
      <protection hidden="1"/>
    </xf>
    <xf numFmtId="0" fontId="30" fillId="2" borderId="0" xfId="0" applyFont="1" applyFill="1" applyAlignment="1" applyProtection="1">
      <alignment wrapText="1"/>
      <protection locked="0"/>
    </xf>
    <xf numFmtId="0" fontId="31" fillId="2" borderId="0" xfId="0" applyFont="1" applyFill="1" applyAlignment="1" applyProtection="1">
      <alignment wrapText="1"/>
      <protection locked="0"/>
    </xf>
    <xf numFmtId="0" fontId="31" fillId="2" borderId="29" xfId="0" applyFont="1" applyFill="1" applyBorder="1" applyAlignment="1" applyProtection="1">
      <alignment wrapText="1"/>
      <protection locked="0"/>
    </xf>
    <xf numFmtId="0" fontId="14" fillId="2" borderId="66" xfId="0" applyFont="1" applyFill="1" applyBorder="1" applyAlignment="1" applyProtection="1">
      <alignment horizontal="center" vertical="center" wrapText="1"/>
      <protection hidden="1"/>
    </xf>
    <xf numFmtId="0" fontId="15" fillId="2" borderId="67" xfId="0" applyFont="1" applyFill="1" applyBorder="1" applyAlignment="1" applyProtection="1">
      <alignment horizontal="center" vertical="center" wrapText="1"/>
      <protection hidden="1"/>
    </xf>
    <xf numFmtId="0" fontId="15" fillId="2" borderId="83" xfId="0" applyFont="1" applyFill="1" applyBorder="1" applyAlignment="1" applyProtection="1">
      <alignment horizontal="center" vertical="center" wrapText="1"/>
      <protection hidden="1"/>
    </xf>
    <xf numFmtId="0" fontId="17" fillId="2" borderId="70" xfId="0" applyFont="1" applyFill="1" applyBorder="1" applyAlignment="1" applyProtection="1">
      <alignment horizontal="center" vertical="center"/>
      <protection hidden="1"/>
    </xf>
    <xf numFmtId="0" fontId="17" fillId="2" borderId="72" xfId="0" applyFont="1" applyFill="1" applyBorder="1" applyAlignment="1" applyProtection="1">
      <alignment horizontal="center" vertical="center"/>
      <protection hidden="1"/>
    </xf>
    <xf numFmtId="0" fontId="31" fillId="2" borderId="0" xfId="0" applyFont="1" applyFill="1" applyAlignment="1" applyProtection="1">
      <alignment horizontal="center" wrapText="1"/>
      <protection hidden="1"/>
    </xf>
    <xf numFmtId="0" fontId="33" fillId="2" borderId="70" xfId="0" applyFont="1" applyFill="1" applyBorder="1" applyAlignment="1" applyProtection="1">
      <alignment horizontal="center" wrapText="1"/>
      <protection hidden="1"/>
    </xf>
    <xf numFmtId="0" fontId="34" fillId="2" borderId="0" xfId="0" applyFont="1" applyFill="1" applyAlignment="1" applyProtection="1">
      <alignment horizontal="center"/>
      <protection hidden="1"/>
    </xf>
    <xf numFmtId="0" fontId="30" fillId="2" borderId="0" xfId="0" applyFont="1" applyFill="1" applyAlignment="1" applyProtection="1">
      <alignment horizontal="center"/>
      <protection locked="0" hidden="1"/>
    </xf>
    <xf numFmtId="0" fontId="30" fillId="2" borderId="73" xfId="0" applyFont="1" applyFill="1" applyBorder="1" applyAlignment="1" applyProtection="1">
      <alignment horizontal="center"/>
      <protection locked="0" hidden="1"/>
    </xf>
    <xf numFmtId="0" fontId="12" fillId="2" borderId="29" xfId="0" applyFont="1" applyFill="1" applyBorder="1" applyAlignment="1" applyProtection="1">
      <alignment shrinkToFit="1"/>
      <protection hidden="1"/>
    </xf>
    <xf numFmtId="164" fontId="23" fillId="2" borderId="142" xfId="0" applyNumberFormat="1" applyFont="1" applyFill="1" applyBorder="1" applyAlignment="1" applyProtection="1">
      <alignment horizontal="center" wrapText="1"/>
      <protection hidden="1"/>
    </xf>
    <xf numFmtId="0" fontId="22" fillId="2" borderId="143" xfId="0" applyFont="1" applyFill="1" applyBorder="1" applyAlignment="1" applyProtection="1">
      <alignment horizontal="center"/>
      <protection hidden="1"/>
    </xf>
    <xf numFmtId="0" fontId="20" fillId="2" borderId="98" xfId="0" applyFont="1" applyFill="1" applyBorder="1" applyAlignment="1" applyProtection="1">
      <alignment horizontal="center" wrapText="1"/>
      <protection hidden="1"/>
    </xf>
    <xf numFmtId="0" fontId="20" fillId="2" borderId="143" xfId="0" applyFont="1" applyFill="1" applyBorder="1" applyAlignment="1" applyProtection="1">
      <alignment horizontal="center" wrapText="1"/>
      <protection hidden="1"/>
    </xf>
    <xf numFmtId="0" fontId="21" fillId="2" borderId="144" xfId="0" applyFont="1" applyFill="1" applyBorder="1" applyAlignment="1" applyProtection="1">
      <alignment horizontal="center"/>
      <protection hidden="1"/>
    </xf>
    <xf numFmtId="0" fontId="13" fillId="2" borderId="98" xfId="0" applyFont="1" applyFill="1" applyBorder="1" applyAlignment="1" applyProtection="1">
      <alignment wrapText="1"/>
      <protection locked="0"/>
    </xf>
    <xf numFmtId="2" fontId="19" fillId="2" borderId="142" xfId="0" applyNumberFormat="1" applyFont="1" applyFill="1" applyBorder="1" applyAlignment="1" applyProtection="1">
      <alignment horizontal="center"/>
      <protection hidden="1"/>
    </xf>
    <xf numFmtId="0" fontId="19" fillId="2" borderId="143" xfId="0" applyFont="1" applyFill="1" applyBorder="1" applyAlignment="1" applyProtection="1">
      <alignment horizontal="center"/>
      <protection hidden="1"/>
    </xf>
    <xf numFmtId="0" fontId="23" fillId="2" borderId="142" xfId="0" applyFont="1" applyFill="1" applyBorder="1" applyAlignment="1" applyProtection="1">
      <alignment horizontal="center" wrapText="1"/>
      <protection hidden="1"/>
    </xf>
    <xf numFmtId="1" fontId="13" fillId="2" borderId="73" xfId="0" applyNumberFormat="1" applyFont="1" applyFill="1" applyBorder="1" applyAlignment="1" applyProtection="1">
      <alignment horizontal="center"/>
      <protection locked="0" hidden="1"/>
    </xf>
    <xf numFmtId="0" fontId="21" fillId="2" borderId="70" xfId="0" applyFont="1" applyFill="1" applyBorder="1" applyAlignment="1" applyProtection="1">
      <alignment horizontal="center" wrapText="1"/>
      <protection hidden="1"/>
    </xf>
    <xf numFmtId="0" fontId="22" fillId="2" borderId="63" xfId="0" applyFont="1" applyFill="1" applyBorder="1" applyAlignment="1" applyProtection="1">
      <alignment horizontal="center" vertical="center" wrapText="1"/>
      <protection hidden="1"/>
    </xf>
    <xf numFmtId="0" fontId="22" fillId="2" borderId="64" xfId="0" applyFont="1" applyFill="1" applyBorder="1" applyAlignment="1" applyProtection="1">
      <alignment horizontal="center" vertical="center"/>
      <protection hidden="1"/>
    </xf>
    <xf numFmtId="0" fontId="22" fillId="2" borderId="65" xfId="0" applyFont="1" applyFill="1" applyBorder="1" applyAlignment="1" applyProtection="1">
      <alignment horizontal="center" vertical="center"/>
      <protection hidden="1"/>
    </xf>
    <xf numFmtId="0" fontId="21" fillId="2" borderId="145" xfId="0" applyFont="1" applyFill="1" applyBorder="1" applyAlignment="1" applyProtection="1">
      <alignment horizontal="center"/>
      <protection hidden="1"/>
    </xf>
    <xf numFmtId="0" fontId="21" fillId="2" borderId="146" xfId="0" applyFont="1" applyFill="1" applyBorder="1" applyAlignment="1" applyProtection="1">
      <alignment horizontal="center"/>
      <protection hidden="1"/>
    </xf>
    <xf numFmtId="0" fontId="21" fillId="2" borderId="140" xfId="0" applyFont="1" applyFill="1" applyBorder="1" applyAlignment="1" applyProtection="1">
      <alignment horizontal="center"/>
      <protection hidden="1"/>
    </xf>
    <xf numFmtId="0" fontId="21" fillId="2" borderId="141" xfId="0" applyFont="1" applyFill="1" applyBorder="1" applyAlignment="1" applyProtection="1">
      <alignment horizontal="center"/>
      <protection hidden="1"/>
    </xf>
    <xf numFmtId="0" fontId="35" fillId="2" borderId="106" xfId="0" applyFont="1" applyFill="1" applyBorder="1" applyAlignment="1" applyProtection="1">
      <alignment horizontal="center" wrapText="1"/>
      <protection hidden="1"/>
    </xf>
    <xf numFmtId="0" fontId="12" fillId="2" borderId="106" xfId="0" applyFont="1" applyFill="1" applyBorder="1" applyAlignment="1" applyProtection="1">
      <alignment horizontal="center" wrapText="1"/>
      <protection hidden="1"/>
    </xf>
    <xf numFmtId="2" fontId="29" fillId="2" borderId="106" xfId="0" applyNumberFormat="1" applyFont="1" applyFill="1" applyBorder="1" applyAlignment="1" applyProtection="1">
      <alignment horizontal="center"/>
      <protection hidden="1"/>
    </xf>
    <xf numFmtId="0" fontId="29" fillId="2" borderId="106" xfId="0" applyFont="1" applyFill="1" applyBorder="1" applyAlignment="1" applyProtection="1">
      <alignment horizontal="center"/>
      <protection hidden="1"/>
    </xf>
    <xf numFmtId="164" fontId="35" fillId="2" borderId="106" xfId="0" applyNumberFormat="1" applyFont="1" applyFill="1" applyBorder="1" applyAlignment="1" applyProtection="1">
      <alignment horizontal="center" wrapText="1"/>
      <protection hidden="1"/>
    </xf>
    <xf numFmtId="0" fontId="32" fillId="2" borderId="106" xfId="0" applyFont="1" applyFill="1" applyBorder="1" applyAlignment="1" applyProtection="1">
      <alignment horizontal="center"/>
      <protection hidden="1"/>
    </xf>
    <xf numFmtId="0" fontId="33" fillId="2" borderId="147" xfId="0" applyFont="1" applyFill="1" applyBorder="1" applyAlignment="1" applyProtection="1">
      <alignment horizontal="left" vertical="center"/>
      <protection hidden="1"/>
    </xf>
    <xf numFmtId="0" fontId="31" fillId="2" borderId="147" xfId="0" applyFont="1" applyFill="1" applyBorder="1" applyAlignment="1" applyProtection="1">
      <alignment vertical="center"/>
      <protection hidden="1"/>
    </xf>
    <xf numFmtId="0" fontId="33" fillId="2" borderId="148" xfId="0" applyFont="1" applyFill="1" applyBorder="1" applyAlignment="1" applyProtection="1">
      <alignment horizontal="center"/>
      <protection hidden="1"/>
    </xf>
    <xf numFmtId="0" fontId="33" fillId="2" borderId="149" xfId="0" applyFont="1" applyFill="1" applyBorder="1" applyAlignment="1" applyProtection="1">
      <alignment horizontal="center"/>
      <protection hidden="1"/>
    </xf>
    <xf numFmtId="0" fontId="33" fillId="2" borderId="150" xfId="0" applyFont="1" applyFill="1" applyBorder="1" applyAlignment="1" applyProtection="1">
      <alignment horizontal="center"/>
      <protection hidden="1"/>
    </xf>
    <xf numFmtId="2" fontId="35" fillId="2" borderId="106" xfId="0" applyNumberFormat="1" applyFont="1" applyFill="1" applyBorder="1" applyAlignment="1" applyProtection="1">
      <alignment horizontal="center" wrapText="1"/>
      <protection hidden="1"/>
    </xf>
    <xf numFmtId="0" fontId="49" fillId="2" borderId="0" xfId="0" applyFont="1" applyFill="1" applyAlignment="1">
      <alignment horizontal="center" vertical="center"/>
    </xf>
    <xf numFmtId="0" fontId="2" fillId="2" borderId="0" xfId="1" applyFill="1" applyAlignment="1" applyProtection="1">
      <alignment horizontal="center"/>
    </xf>
    <xf numFmtId="0" fontId="51" fillId="2" borderId="0" xfId="1" applyFont="1" applyFill="1" applyAlignment="1" applyProtection="1">
      <alignment horizontal="center"/>
    </xf>
    <xf numFmtId="0" fontId="27" fillId="3" borderId="0" xfId="0" applyFont="1" applyFill="1" applyAlignment="1">
      <alignment horizontal="left"/>
    </xf>
    <xf numFmtId="0" fontId="13" fillId="3" borderId="0" xfId="0" applyFont="1" applyFill="1" applyProtection="1">
      <protection hidden="1"/>
    </xf>
    <xf numFmtId="0" fontId="13" fillId="3" borderId="0" xfId="0" applyFont="1" applyFill="1" applyAlignment="1">
      <alignment horizontal="left"/>
    </xf>
    <xf numFmtId="9" fontId="13" fillId="3" borderId="0" xfId="0" applyNumberFormat="1" applyFont="1" applyFill="1" applyProtection="1">
      <protection hidden="1"/>
    </xf>
    <xf numFmtId="0" fontId="13" fillId="3" borderId="0" xfId="0" applyFont="1" applyFill="1"/>
    <xf numFmtId="0" fontId="27" fillId="3" borderId="0" xfId="0" applyFont="1" applyFill="1" applyProtection="1">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uemp.uccs.edu/payroll-calendar" TargetMode="External"/><Relationship Id="rId2" Type="http://schemas.openxmlformats.org/officeDocument/2006/relationships/hyperlink" Target="https://www.cu.edu/docs/2021-payroll-calendars" TargetMode="External"/><Relationship Id="rId1" Type="http://schemas.openxmlformats.org/officeDocument/2006/relationships/hyperlink" Target="http://www.cusys.edu/pbs/calendar/calendar.html" TargetMode="External"/><Relationship Id="rId5" Type="http://schemas.openxmlformats.org/officeDocument/2006/relationships/printerSettings" Target="../printerSettings/printerSettings1.bin"/><Relationship Id="rId4" Type="http://schemas.openxmlformats.org/officeDocument/2006/relationships/hyperlink" Target="https://stuemp.uccs.edu/form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tuemp.uccs.edu/payroll-calendar" TargetMode="External"/><Relationship Id="rId1" Type="http://schemas.openxmlformats.org/officeDocument/2006/relationships/hyperlink" Target="https://stuemp.uccs.edu/form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tuemp@uccs.edu?subject=Question%20originating%20from%20Timesheet%20-%20Spring%202003" TargetMode="External"/><Relationship Id="rId2" Type="http://schemas.openxmlformats.org/officeDocument/2006/relationships/hyperlink" Target="http://www.uccs.edu/~stuemp/formstuemp.htm" TargetMode="External"/><Relationship Id="rId1" Type="http://schemas.openxmlformats.org/officeDocument/2006/relationships/hyperlink" Target="https://stuemp.uccs.edu/form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ccs.edu/stuemp/forms.html"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G32"/>
  <sheetViews>
    <sheetView workbookViewId="0">
      <selection activeCell="J3" sqref="J3"/>
    </sheetView>
  </sheetViews>
  <sheetFormatPr defaultColWidth="9.1796875" defaultRowHeight="19.5" x14ac:dyDescent="0.5"/>
  <cols>
    <col min="1" max="1" width="38.81640625" style="25" bestFit="1" customWidth="1"/>
    <col min="2" max="2" width="40.81640625" style="25" customWidth="1"/>
    <col min="3" max="3" width="47.54296875" style="25" customWidth="1"/>
    <col min="4" max="4" width="9.1796875" style="2"/>
    <col min="5" max="6" width="14.1796875" style="2" customWidth="1"/>
    <col min="7" max="7" width="15.54296875" style="2" customWidth="1"/>
    <col min="8" max="16384" width="9.1796875" style="2"/>
  </cols>
  <sheetData>
    <row r="1" spans="1:7" s="1" customFormat="1" ht="34" thickTop="1" x14ac:dyDescent="0.85">
      <c r="A1" s="323" t="s">
        <v>312</v>
      </c>
      <c r="B1" s="324"/>
      <c r="C1" s="324"/>
      <c r="D1" s="325"/>
      <c r="E1" s="325"/>
      <c r="F1" s="325"/>
      <c r="G1" s="326"/>
    </row>
    <row r="2" spans="1:7" x14ac:dyDescent="0.5">
      <c r="A2" s="327"/>
      <c r="B2" s="328"/>
      <c r="C2" s="328"/>
      <c r="D2" s="328"/>
      <c r="E2" s="328"/>
      <c r="F2" s="328"/>
      <c r="G2" s="329"/>
    </row>
    <row r="3" spans="1:7" s="9" customFormat="1" ht="40" x14ac:dyDescent="0.7">
      <c r="A3" s="3" t="s">
        <v>97</v>
      </c>
      <c r="B3" s="4" t="s">
        <v>105</v>
      </c>
      <c r="C3" s="4" t="s">
        <v>98</v>
      </c>
      <c r="D3" s="5"/>
      <c r="E3" s="6" t="s">
        <v>109</v>
      </c>
      <c r="F3" s="7" t="s">
        <v>313</v>
      </c>
      <c r="G3" s="8"/>
    </row>
    <row r="4" spans="1:7" x14ac:dyDescent="0.5">
      <c r="A4" s="10"/>
      <c r="B4" s="11"/>
      <c r="C4" s="11"/>
      <c r="D4" s="12"/>
      <c r="E4" s="336" t="s">
        <v>10</v>
      </c>
      <c r="F4" s="336"/>
      <c r="G4" s="337"/>
    </row>
    <row r="5" spans="1:7" s="16" customFormat="1" ht="17.5" x14ac:dyDescent="0.45">
      <c r="A5" s="13" t="s">
        <v>314</v>
      </c>
      <c r="B5" s="14" t="s">
        <v>315</v>
      </c>
      <c r="C5" s="14" t="s">
        <v>316</v>
      </c>
      <c r="D5" s="15"/>
      <c r="E5" s="320" t="s">
        <v>81</v>
      </c>
      <c r="F5" s="321"/>
      <c r="G5" s="322"/>
    </row>
    <row r="6" spans="1:7" s="16" customFormat="1" ht="17.5" x14ac:dyDescent="0.45">
      <c r="A6" s="13"/>
      <c r="B6" s="14"/>
      <c r="C6" s="14"/>
      <c r="D6" s="15"/>
      <c r="E6" s="321"/>
      <c r="F6" s="321"/>
      <c r="G6" s="322"/>
    </row>
    <row r="7" spans="1:7" s="16" customFormat="1" ht="17.5" x14ac:dyDescent="0.45">
      <c r="A7" s="17" t="s">
        <v>317</v>
      </c>
      <c r="B7" s="14" t="s">
        <v>324</v>
      </c>
      <c r="C7" s="14" t="s">
        <v>318</v>
      </c>
      <c r="D7" s="15"/>
      <c r="E7" s="321"/>
      <c r="F7" s="321"/>
      <c r="G7" s="322"/>
    </row>
    <row r="8" spans="1:7" s="16" customFormat="1" ht="17.5" x14ac:dyDescent="0.45">
      <c r="A8" s="13"/>
      <c r="B8" s="14"/>
      <c r="C8" s="14"/>
      <c r="D8" s="15"/>
      <c r="E8" s="321"/>
      <c r="F8" s="321"/>
      <c r="G8" s="322"/>
    </row>
    <row r="9" spans="1:7" s="16" customFormat="1" ht="18.75" customHeight="1" x14ac:dyDescent="0.45">
      <c r="A9" s="13" t="s">
        <v>319</v>
      </c>
      <c r="B9" s="14" t="s">
        <v>320</v>
      </c>
      <c r="C9" s="14" t="s">
        <v>321</v>
      </c>
      <c r="D9" s="15"/>
      <c r="E9" s="321"/>
      <c r="F9" s="321"/>
      <c r="G9" s="322"/>
    </row>
    <row r="10" spans="1:7" s="16" customFormat="1" ht="17.5" x14ac:dyDescent="0.45">
      <c r="A10" s="13"/>
      <c r="B10" s="14"/>
      <c r="C10" s="14"/>
      <c r="D10" s="15"/>
      <c r="E10" s="321"/>
      <c r="F10" s="321"/>
      <c r="G10" s="322"/>
    </row>
    <row r="11" spans="1:7" s="16" customFormat="1" ht="17.5" x14ac:dyDescent="0.45">
      <c r="A11" s="13" t="s">
        <v>322</v>
      </c>
      <c r="B11" s="14" t="s">
        <v>323</v>
      </c>
      <c r="C11" s="14" t="s">
        <v>325</v>
      </c>
      <c r="D11" s="15"/>
      <c r="E11" s="321"/>
      <c r="F11" s="321"/>
      <c r="G11" s="322"/>
    </row>
    <row r="12" spans="1:7" s="16" customFormat="1" ht="17.5" x14ac:dyDescent="0.45">
      <c r="A12" s="13"/>
      <c r="B12" s="14"/>
      <c r="C12" s="14"/>
      <c r="D12" s="15"/>
      <c r="E12" s="321"/>
      <c r="F12" s="321"/>
      <c r="G12" s="322"/>
    </row>
    <row r="13" spans="1:7" s="16" customFormat="1" ht="17.5" x14ac:dyDescent="0.45">
      <c r="A13" s="13" t="s">
        <v>326</v>
      </c>
      <c r="B13" s="14" t="s">
        <v>327</v>
      </c>
      <c r="C13" s="14" t="s">
        <v>328</v>
      </c>
      <c r="D13" s="15"/>
      <c r="E13" s="18"/>
      <c r="F13" s="18"/>
      <c r="G13" s="19"/>
    </row>
    <row r="14" spans="1:7" s="16" customFormat="1" ht="17.5" x14ac:dyDescent="0.45">
      <c r="A14" s="13"/>
      <c r="B14" s="14"/>
      <c r="C14" s="14"/>
      <c r="D14" s="15"/>
      <c r="E14" s="330" t="s">
        <v>11</v>
      </c>
      <c r="F14" s="330"/>
      <c r="G14" s="331"/>
    </row>
    <row r="15" spans="1:7" s="16" customFormat="1" ht="17.5" x14ac:dyDescent="0.45">
      <c r="A15" s="13" t="s">
        <v>329</v>
      </c>
      <c r="B15" s="14" t="s">
        <v>330</v>
      </c>
      <c r="C15" s="14" t="s">
        <v>331</v>
      </c>
      <c r="D15" s="15"/>
      <c r="E15" s="332"/>
      <c r="F15" s="332"/>
      <c r="G15" s="333"/>
    </row>
    <row r="16" spans="1:7" s="16" customFormat="1" ht="17.5" x14ac:dyDescent="0.45">
      <c r="A16" s="13"/>
      <c r="B16" s="14"/>
      <c r="C16" s="14"/>
      <c r="D16" s="15"/>
      <c r="E16" s="320" t="s">
        <v>102</v>
      </c>
      <c r="F16" s="334"/>
      <c r="G16" s="335"/>
    </row>
    <row r="17" spans="1:7" s="16" customFormat="1" ht="17.5" x14ac:dyDescent="0.45">
      <c r="A17" s="13" t="s">
        <v>332</v>
      </c>
      <c r="B17" s="14" t="s">
        <v>333</v>
      </c>
      <c r="C17" s="14" t="s">
        <v>334</v>
      </c>
      <c r="D17" s="15"/>
      <c r="E17" s="334"/>
      <c r="F17" s="334"/>
      <c r="G17" s="335"/>
    </row>
    <row r="18" spans="1:7" s="16" customFormat="1" ht="17.5" x14ac:dyDescent="0.45">
      <c r="A18" s="13"/>
      <c r="B18" s="14"/>
      <c r="C18" s="14"/>
      <c r="D18" s="15"/>
      <c r="E18" s="334"/>
      <c r="F18" s="334"/>
      <c r="G18" s="335"/>
    </row>
    <row r="19" spans="1:7" s="16" customFormat="1" ht="17.5" x14ac:dyDescent="0.45">
      <c r="A19" s="13" t="s">
        <v>335</v>
      </c>
      <c r="B19" s="14" t="s">
        <v>342</v>
      </c>
      <c r="C19" s="14" t="s">
        <v>336</v>
      </c>
      <c r="D19" s="15"/>
      <c r="E19" s="334"/>
      <c r="F19" s="334"/>
      <c r="G19" s="335"/>
    </row>
    <row r="20" spans="1:7" s="16" customFormat="1" ht="17.5" x14ac:dyDescent="0.45">
      <c r="A20" s="13"/>
      <c r="B20" s="14"/>
      <c r="C20" s="14"/>
      <c r="D20" s="15"/>
      <c r="E20" s="334"/>
      <c r="F20" s="334"/>
      <c r="G20" s="335"/>
    </row>
    <row r="21" spans="1:7" s="16" customFormat="1" ht="17.5" x14ac:dyDescent="0.45">
      <c r="A21" s="13" t="s">
        <v>337</v>
      </c>
      <c r="B21" s="14" t="s">
        <v>338</v>
      </c>
      <c r="C21" s="14" t="s">
        <v>339</v>
      </c>
      <c r="D21" s="15"/>
      <c r="E21" s="334"/>
      <c r="F21" s="334"/>
      <c r="G21" s="335"/>
    </row>
    <row r="22" spans="1:7" s="16" customFormat="1" ht="17.5" x14ac:dyDescent="0.45">
      <c r="A22" s="13"/>
      <c r="B22" s="14"/>
      <c r="C22" s="14"/>
      <c r="D22" s="15"/>
      <c r="E22" s="334"/>
      <c r="F22" s="334"/>
      <c r="G22" s="335"/>
    </row>
    <row r="23" spans="1:7" s="16" customFormat="1" ht="17.5" x14ac:dyDescent="0.45">
      <c r="A23" s="13" t="s">
        <v>343</v>
      </c>
      <c r="B23" s="14" t="s">
        <v>340</v>
      </c>
      <c r="C23" s="14" t="s">
        <v>341</v>
      </c>
      <c r="D23" s="15"/>
      <c r="E23" s="334"/>
      <c r="F23" s="334"/>
      <c r="G23" s="335"/>
    </row>
    <row r="24" spans="1:7" s="16" customFormat="1" ht="17.5" x14ac:dyDescent="0.45">
      <c r="A24" s="13"/>
      <c r="B24" s="20"/>
      <c r="C24" s="20"/>
      <c r="D24" s="15"/>
      <c r="E24" s="334"/>
      <c r="F24" s="334"/>
      <c r="G24" s="335"/>
    </row>
    <row r="25" spans="1:7" s="16" customFormat="1" x14ac:dyDescent="0.5">
      <c r="A25" s="21"/>
      <c r="B25" s="21"/>
      <c r="C25" s="21"/>
      <c r="D25" s="22"/>
      <c r="E25" s="22"/>
      <c r="F25" s="22"/>
      <c r="G25" s="22"/>
    </row>
    <row r="26" spans="1:7" ht="20" thickBot="1" x14ac:dyDescent="0.55000000000000004">
      <c r="A26" s="317" t="s">
        <v>103</v>
      </c>
      <c r="B26" s="318"/>
      <c r="C26" s="318"/>
      <c r="D26" s="318"/>
      <c r="E26" s="318"/>
      <c r="F26" s="318"/>
      <c r="G26" s="319"/>
    </row>
    <row r="27" spans="1:7" ht="20" thickTop="1" x14ac:dyDescent="0.5">
      <c r="A27" s="21"/>
      <c r="B27" s="21"/>
      <c r="C27" s="21"/>
      <c r="D27" s="22"/>
      <c r="E27" s="22"/>
      <c r="F27" s="22"/>
      <c r="G27" s="22"/>
    </row>
    <row r="28" spans="1:7" s="23" customFormat="1" ht="75" customHeight="1" x14ac:dyDescent="0.25"/>
    <row r="30" spans="1:7" s="23" customFormat="1" ht="75" customHeight="1" x14ac:dyDescent="0.25"/>
    <row r="32" spans="1:7" s="24" customFormat="1" ht="29.25" customHeight="1" x14ac:dyDescent="0.45"/>
  </sheetData>
  <sheetProtection sheet="1" selectLockedCells="1" selectUnlockedCells="1"/>
  <mergeCells count="6">
    <mergeCell ref="A26:G26"/>
    <mergeCell ref="E5:G12"/>
    <mergeCell ref="A1:G2"/>
    <mergeCell ref="E14:G15"/>
    <mergeCell ref="E16:G24"/>
    <mergeCell ref="E4:G4"/>
  </mergeCells>
  <phoneticPr fontId="1" type="noConversion"/>
  <hyperlinks>
    <hyperlink ref="E5" r:id="rId1" display="http://www.cusys.edu/pbs/calendar/calendar.html" xr:uid="{00000000-0004-0000-0000-000000000000}"/>
    <hyperlink ref="E5:G12" r:id="rId2" display="Note: If any of the above due dates are changed due to holidays, they will be reflected on the PBS Master Calendar at: www.cusys.edu/pbs/calendar/calendar.html" xr:uid="{00000000-0004-0000-0000-000001000000}"/>
    <hyperlink ref="E16:G24" r:id="rId3" display="See the Student Employment Website for the full calendar and TRR due dates:  http://www.uccs.edu/~stuemp/calendar.html" xr:uid="{00000000-0004-0000-0000-000002000000}"/>
    <hyperlink ref="A26:G26" r:id="rId4" display="For the most up to date forms see:  http://www.uccs.edu/stuemp/forms.html" xr:uid="{00000000-0004-0000-0000-000003000000}"/>
  </hyperlinks>
  <printOptions horizontalCentered="1" verticalCentered="1"/>
  <pageMargins left="0.5" right="0.5" top="0.5" bottom="0.5" header="0.5" footer="0.5"/>
  <pageSetup scale="72" orientation="landscape" blackAndWhite="1" r:id="rId5"/>
  <headerFooter alignWithMargins="0">
    <oddFooter>&amp;C&amp;Z&amp;F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79998168889431442"/>
    <pageSetUpPr fitToPage="1"/>
  </sheetPr>
  <dimension ref="A1:R318"/>
  <sheetViews>
    <sheetView topLeftCell="A9"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'!A21</f>
        <v>26 April - 9 May</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'12 Apr-25 Apr'!G4</f>
        <v>0</v>
      </c>
      <c r="H4" s="148"/>
      <c r="I4" s="148"/>
      <c r="J4" s="148"/>
      <c r="K4" s="147" t="s">
        <v>3</v>
      </c>
      <c r="L4" s="150">
        <f>'12 Apr-25 Apr'!L4</f>
        <v>0</v>
      </c>
    </row>
    <row r="5" spans="1:12" x14ac:dyDescent="0.45">
      <c r="A5" s="151"/>
      <c r="B5" s="152"/>
      <c r="L5" s="153"/>
    </row>
    <row r="6" spans="1:12" ht="17.5" thickBot="1" x14ac:dyDescent="0.5">
      <c r="A6" s="151" t="s">
        <v>84</v>
      </c>
      <c r="B6" s="154">
        <f>'12 Apr-25 Apr'!B6</f>
        <v>0</v>
      </c>
      <c r="C6" s="155" t="str">
        <f>'12 Apr-25 Apr'!C6</f>
        <v>Percent</v>
      </c>
      <c r="G6" s="156" t="s">
        <v>84</v>
      </c>
      <c r="H6" s="156"/>
      <c r="I6" s="156"/>
      <c r="J6" s="444">
        <f>'12 Apr-25 Apr'!J6:K6</f>
        <v>0</v>
      </c>
      <c r="K6" s="444"/>
      <c r="L6" s="157" t="str">
        <f>'12 Apr-25 Apr'!L6</f>
        <v>Percent</v>
      </c>
    </row>
    <row r="7" spans="1:12" x14ac:dyDescent="0.45">
      <c r="A7" s="151"/>
      <c r="J7" s="152"/>
      <c r="K7" s="152"/>
      <c r="L7" s="153"/>
    </row>
    <row r="8" spans="1:12" ht="17.5" thickBot="1" x14ac:dyDescent="0.5">
      <c r="A8" s="151" t="s">
        <v>84</v>
      </c>
      <c r="B8" s="154">
        <f>'12 Apr-25 Apr'!B8</f>
        <v>0</v>
      </c>
      <c r="C8" s="155" t="str">
        <f>'12 Apr-25 Apr'!C8</f>
        <v>Percent</v>
      </c>
      <c r="G8" s="156" t="s">
        <v>84</v>
      </c>
      <c r="H8" s="156"/>
      <c r="I8" s="156"/>
      <c r="J8" s="445">
        <f>'12 Apr-25 Apr'!J8:K8</f>
        <v>0</v>
      </c>
      <c r="K8" s="445"/>
      <c r="L8" s="157" t="str">
        <f>'12 Apr-25 Apr'!L8</f>
        <v>Percent</v>
      </c>
    </row>
    <row r="9" spans="1:12" ht="27.75" customHeight="1" thickBot="1" x14ac:dyDescent="0.5">
      <c r="A9" s="151" t="s">
        <v>5</v>
      </c>
      <c r="B9" s="370"/>
      <c r="C9" s="370"/>
      <c r="D9" s="158"/>
      <c r="E9" s="158"/>
      <c r="F9" s="158"/>
      <c r="G9" s="158"/>
      <c r="H9" s="158"/>
      <c r="I9" s="158"/>
      <c r="J9" s="158"/>
      <c r="K9" s="159" t="s">
        <v>6</v>
      </c>
      <c r="L9" s="160" t="str">
        <f>'12 Apr-25 Apr'!L9</f>
        <v>Spring 2026</v>
      </c>
    </row>
    <row r="10" spans="1:12" ht="17.5" thickBot="1" x14ac:dyDescent="0.5">
      <c r="A10" s="151" t="s">
        <v>7</v>
      </c>
      <c r="B10" s="161">
        <f>'4 Jan-17 Jan'!B10</f>
        <v>0</v>
      </c>
      <c r="C10" s="159" t="s">
        <v>8</v>
      </c>
      <c r="D10" s="158"/>
      <c r="E10" s="158"/>
      <c r="F10" s="158"/>
      <c r="G10" s="162">
        <f>'12 Apr-25 Apr'!G10</f>
        <v>0</v>
      </c>
      <c r="H10" s="158"/>
      <c r="I10" s="158"/>
      <c r="J10" s="441" t="s">
        <v>21</v>
      </c>
      <c r="K10" s="411"/>
      <c r="L10" s="163">
        <f>IF(G10&lt;1,0,(B10-'12 Apr-25 Apr'!J36)/G10)</f>
        <v>0</v>
      </c>
    </row>
    <row r="11" spans="1:12" ht="39" customHeight="1" thickBot="1" x14ac:dyDescent="0.5">
      <c r="A11" s="442" t="s">
        <v>9</v>
      </c>
      <c r="B11" s="443"/>
      <c r="C11" s="443"/>
      <c r="D11" s="164"/>
      <c r="E11" s="164"/>
      <c r="F11" s="164"/>
      <c r="G11" s="165">
        <f>L10/4</f>
        <v>0</v>
      </c>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176" t="s">
        <v>18</v>
      </c>
    </row>
    <row r="14" spans="1:12" x14ac:dyDescent="0.45">
      <c r="A14" s="310"/>
      <c r="B14" s="66"/>
      <c r="C14" s="67"/>
      <c r="D14" s="193">
        <f>C14-B14</f>
        <v>0</v>
      </c>
      <c r="E14" s="194">
        <f>D14</f>
        <v>0</v>
      </c>
      <c r="F14" s="195">
        <f>E14*24</f>
        <v>0</v>
      </c>
      <c r="G14" s="71"/>
      <c r="H14" s="196">
        <f>G14</f>
        <v>0</v>
      </c>
      <c r="I14" s="194">
        <f>H14*24</f>
        <v>0</v>
      </c>
      <c r="J14" s="197">
        <f>F14-I14</f>
        <v>0</v>
      </c>
      <c r="K14" s="198">
        <f>J14*$G$10</f>
        <v>0</v>
      </c>
      <c r="L14" s="311">
        <f>L10-J14</f>
        <v>0</v>
      </c>
    </row>
    <row r="15" spans="1:12" x14ac:dyDescent="0.45">
      <c r="A15" s="310"/>
      <c r="B15" s="66"/>
      <c r="C15" s="67"/>
      <c r="D15" s="185">
        <f t="shared" ref="D15:D32" si="0">C15-B15</f>
        <v>0</v>
      </c>
      <c r="E15" s="186">
        <f t="shared" ref="E15:E32" si="1">D15</f>
        <v>0</v>
      </c>
      <c r="F15" s="187">
        <f t="shared" ref="F15:F32" si="2">E15*24</f>
        <v>0</v>
      </c>
      <c r="G15" s="71"/>
      <c r="H15" s="188">
        <f t="shared" ref="H15:H32" si="3">G15</f>
        <v>0</v>
      </c>
      <c r="I15" s="186">
        <f t="shared" ref="I15:I32" si="4">H15*24</f>
        <v>0</v>
      </c>
      <c r="J15" s="189">
        <f t="shared" ref="J15:J32" si="5">F15-I15</f>
        <v>0</v>
      </c>
      <c r="K15" s="190">
        <f t="shared" ref="K15:K32" si="6">J15*$G$10</f>
        <v>0</v>
      </c>
      <c r="L15" s="311">
        <f>L14-J15</f>
        <v>0</v>
      </c>
    </row>
    <row r="16" spans="1:12" x14ac:dyDescent="0.45">
      <c r="A16" s="310"/>
      <c r="B16" s="66"/>
      <c r="C16" s="67"/>
      <c r="D16" s="178">
        <f t="shared" si="0"/>
        <v>0</v>
      </c>
      <c r="E16" s="179">
        <f t="shared" si="1"/>
        <v>0</v>
      </c>
      <c r="F16" s="180">
        <f t="shared" si="2"/>
        <v>0</v>
      </c>
      <c r="G16" s="71"/>
      <c r="H16" s="181">
        <f t="shared" si="3"/>
        <v>0</v>
      </c>
      <c r="I16" s="179">
        <f t="shared" si="4"/>
        <v>0</v>
      </c>
      <c r="J16" s="182">
        <f t="shared" si="5"/>
        <v>0</v>
      </c>
      <c r="K16" s="183">
        <f t="shared" si="6"/>
        <v>0</v>
      </c>
      <c r="L16" s="311">
        <f t="shared" ref="L16:L32" si="7">L15-J16</f>
        <v>0</v>
      </c>
    </row>
    <row r="17" spans="1:12" x14ac:dyDescent="0.45">
      <c r="A17" s="310"/>
      <c r="B17" s="66"/>
      <c r="C17" s="67"/>
      <c r="D17" s="193">
        <f t="shared" si="0"/>
        <v>0</v>
      </c>
      <c r="E17" s="194">
        <f t="shared" si="1"/>
        <v>0</v>
      </c>
      <c r="F17" s="195">
        <f t="shared" si="2"/>
        <v>0</v>
      </c>
      <c r="G17" s="71"/>
      <c r="H17" s="196">
        <f t="shared" si="3"/>
        <v>0</v>
      </c>
      <c r="I17" s="194">
        <f t="shared" si="4"/>
        <v>0</v>
      </c>
      <c r="J17" s="197">
        <f t="shared" si="5"/>
        <v>0</v>
      </c>
      <c r="K17" s="198">
        <f t="shared" si="6"/>
        <v>0</v>
      </c>
      <c r="L17" s="312">
        <f t="shared" si="7"/>
        <v>0</v>
      </c>
    </row>
    <row r="18" spans="1:12" x14ac:dyDescent="0.45">
      <c r="A18" s="310"/>
      <c r="B18" s="66"/>
      <c r="C18" s="67"/>
      <c r="D18" s="185">
        <f t="shared" si="0"/>
        <v>0</v>
      </c>
      <c r="E18" s="186">
        <f t="shared" si="1"/>
        <v>0</v>
      </c>
      <c r="F18" s="187">
        <f t="shared" si="2"/>
        <v>0</v>
      </c>
      <c r="G18" s="71"/>
      <c r="H18" s="188">
        <f t="shared" si="3"/>
        <v>0</v>
      </c>
      <c r="I18" s="186">
        <f t="shared" si="4"/>
        <v>0</v>
      </c>
      <c r="J18" s="189">
        <f t="shared" si="5"/>
        <v>0</v>
      </c>
      <c r="K18" s="190">
        <f t="shared" si="6"/>
        <v>0</v>
      </c>
      <c r="L18" s="312">
        <f t="shared" si="7"/>
        <v>0</v>
      </c>
    </row>
    <row r="19" spans="1:12" x14ac:dyDescent="0.45">
      <c r="A19" s="310"/>
      <c r="B19" s="66"/>
      <c r="C19" s="67"/>
      <c r="D19" s="178">
        <f t="shared" si="0"/>
        <v>0</v>
      </c>
      <c r="E19" s="179">
        <f t="shared" si="1"/>
        <v>0</v>
      </c>
      <c r="F19" s="180">
        <f t="shared" si="2"/>
        <v>0</v>
      </c>
      <c r="G19" s="71"/>
      <c r="H19" s="181">
        <f t="shared" si="3"/>
        <v>0</v>
      </c>
      <c r="I19" s="179">
        <f t="shared" si="4"/>
        <v>0</v>
      </c>
      <c r="J19" s="182">
        <f t="shared" si="5"/>
        <v>0</v>
      </c>
      <c r="K19" s="183">
        <f t="shared" si="6"/>
        <v>0</v>
      </c>
      <c r="L19" s="191">
        <f t="shared" si="7"/>
        <v>0</v>
      </c>
    </row>
    <row r="20" spans="1:12" x14ac:dyDescent="0.45">
      <c r="A20" s="310"/>
      <c r="B20" s="66"/>
      <c r="C20" s="67"/>
      <c r="D20" s="193">
        <f t="shared" si="0"/>
        <v>0</v>
      </c>
      <c r="E20" s="194">
        <f t="shared" si="1"/>
        <v>0</v>
      </c>
      <c r="F20" s="195">
        <f t="shared" si="2"/>
        <v>0</v>
      </c>
      <c r="G20" s="71"/>
      <c r="H20" s="196">
        <f t="shared" si="3"/>
        <v>0</v>
      </c>
      <c r="I20" s="194">
        <f t="shared" si="4"/>
        <v>0</v>
      </c>
      <c r="J20" s="197">
        <f t="shared" si="5"/>
        <v>0</v>
      </c>
      <c r="K20" s="198">
        <f t="shared" si="6"/>
        <v>0</v>
      </c>
      <c r="L20" s="311">
        <f t="shared" si="7"/>
        <v>0</v>
      </c>
    </row>
    <row r="21" spans="1:12" x14ac:dyDescent="0.45">
      <c r="A21" s="310"/>
      <c r="B21" s="66"/>
      <c r="C21" s="67"/>
      <c r="D21" s="193">
        <f t="shared" si="0"/>
        <v>0</v>
      </c>
      <c r="E21" s="194">
        <f t="shared" si="1"/>
        <v>0</v>
      </c>
      <c r="F21" s="195">
        <f t="shared" si="2"/>
        <v>0</v>
      </c>
      <c r="G21" s="71"/>
      <c r="H21" s="196">
        <f t="shared" si="3"/>
        <v>0</v>
      </c>
      <c r="I21" s="194">
        <f t="shared" si="4"/>
        <v>0</v>
      </c>
      <c r="J21" s="197">
        <f t="shared" si="5"/>
        <v>0</v>
      </c>
      <c r="K21" s="198">
        <f t="shared" si="6"/>
        <v>0</v>
      </c>
      <c r="L21" s="311">
        <f t="shared" si="7"/>
        <v>0</v>
      </c>
    </row>
    <row r="22" spans="1:12" x14ac:dyDescent="0.45">
      <c r="A22" s="310"/>
      <c r="B22" s="66"/>
      <c r="C22" s="67"/>
      <c r="D22" s="193">
        <f t="shared" si="0"/>
        <v>0</v>
      </c>
      <c r="E22" s="194">
        <f t="shared" si="1"/>
        <v>0</v>
      </c>
      <c r="F22" s="195">
        <f t="shared" si="2"/>
        <v>0</v>
      </c>
      <c r="G22" s="71"/>
      <c r="H22" s="196">
        <f t="shared" si="3"/>
        <v>0</v>
      </c>
      <c r="I22" s="194">
        <f t="shared" si="4"/>
        <v>0</v>
      </c>
      <c r="J22" s="197">
        <f t="shared" si="5"/>
        <v>0</v>
      </c>
      <c r="K22" s="198">
        <f t="shared" si="6"/>
        <v>0</v>
      </c>
      <c r="L22" s="311">
        <f t="shared" si="7"/>
        <v>0</v>
      </c>
    </row>
    <row r="23" spans="1:12" x14ac:dyDescent="0.45">
      <c r="A23" s="310"/>
      <c r="B23" s="66"/>
      <c r="C23" s="67"/>
      <c r="D23" s="193">
        <f t="shared" si="0"/>
        <v>0</v>
      </c>
      <c r="E23" s="194">
        <f t="shared" si="1"/>
        <v>0</v>
      </c>
      <c r="F23" s="195">
        <f t="shared" si="2"/>
        <v>0</v>
      </c>
      <c r="G23" s="71"/>
      <c r="H23" s="196">
        <f t="shared" si="3"/>
        <v>0</v>
      </c>
      <c r="I23" s="194">
        <f t="shared" si="4"/>
        <v>0</v>
      </c>
      <c r="J23" s="197">
        <f t="shared" si="5"/>
        <v>0</v>
      </c>
      <c r="K23" s="198">
        <f t="shared" si="6"/>
        <v>0</v>
      </c>
      <c r="L23" s="311">
        <f t="shared" si="7"/>
        <v>0</v>
      </c>
    </row>
    <row r="24" spans="1:12" x14ac:dyDescent="0.45">
      <c r="A24" s="310"/>
      <c r="B24" s="66"/>
      <c r="C24" s="67"/>
      <c r="D24" s="193">
        <f t="shared" si="0"/>
        <v>0</v>
      </c>
      <c r="E24" s="194">
        <f t="shared" si="1"/>
        <v>0</v>
      </c>
      <c r="F24" s="195">
        <f t="shared" si="2"/>
        <v>0</v>
      </c>
      <c r="G24" s="71"/>
      <c r="H24" s="196">
        <f t="shared" si="3"/>
        <v>0</v>
      </c>
      <c r="I24" s="194">
        <f t="shared" si="4"/>
        <v>0</v>
      </c>
      <c r="J24" s="197">
        <f t="shared" si="5"/>
        <v>0</v>
      </c>
      <c r="K24" s="198">
        <f t="shared" si="6"/>
        <v>0</v>
      </c>
      <c r="L24" s="312">
        <f t="shared" si="7"/>
        <v>0</v>
      </c>
    </row>
    <row r="25" spans="1:12" x14ac:dyDescent="0.45">
      <c r="A25" s="310"/>
      <c r="B25" s="66"/>
      <c r="C25" s="67"/>
      <c r="D25" s="193">
        <f t="shared" si="0"/>
        <v>0</v>
      </c>
      <c r="E25" s="194">
        <f t="shared" si="1"/>
        <v>0</v>
      </c>
      <c r="F25" s="195">
        <f t="shared" si="2"/>
        <v>0</v>
      </c>
      <c r="G25" s="71"/>
      <c r="H25" s="196">
        <f t="shared" si="3"/>
        <v>0</v>
      </c>
      <c r="I25" s="194">
        <f t="shared" si="4"/>
        <v>0</v>
      </c>
      <c r="J25" s="197">
        <f t="shared" si="5"/>
        <v>0</v>
      </c>
      <c r="K25" s="198">
        <f t="shared" si="6"/>
        <v>0</v>
      </c>
      <c r="L25" s="191">
        <f t="shared" si="7"/>
        <v>0</v>
      </c>
    </row>
    <row r="26" spans="1:12" x14ac:dyDescent="0.45">
      <c r="A26" s="310"/>
      <c r="B26" s="66"/>
      <c r="C26" s="67"/>
      <c r="D26" s="193">
        <f t="shared" si="0"/>
        <v>0</v>
      </c>
      <c r="E26" s="194">
        <f t="shared" si="1"/>
        <v>0</v>
      </c>
      <c r="F26" s="195">
        <f t="shared" si="2"/>
        <v>0</v>
      </c>
      <c r="G26" s="71"/>
      <c r="H26" s="196">
        <f t="shared" si="3"/>
        <v>0</v>
      </c>
      <c r="I26" s="194">
        <f t="shared" si="4"/>
        <v>0</v>
      </c>
      <c r="J26" s="197">
        <f t="shared" si="5"/>
        <v>0</v>
      </c>
      <c r="K26" s="198">
        <f t="shared" si="6"/>
        <v>0</v>
      </c>
      <c r="L26" s="311">
        <f t="shared" si="7"/>
        <v>0</v>
      </c>
    </row>
    <row r="27" spans="1:12" x14ac:dyDescent="0.45">
      <c r="A27" s="310"/>
      <c r="B27" s="66"/>
      <c r="C27" s="67"/>
      <c r="D27" s="193">
        <f t="shared" si="0"/>
        <v>0</v>
      </c>
      <c r="E27" s="194">
        <f t="shared" si="1"/>
        <v>0</v>
      </c>
      <c r="F27" s="195">
        <f t="shared" si="2"/>
        <v>0</v>
      </c>
      <c r="G27" s="71"/>
      <c r="H27" s="196">
        <f t="shared" si="3"/>
        <v>0</v>
      </c>
      <c r="I27" s="194">
        <f t="shared" si="4"/>
        <v>0</v>
      </c>
      <c r="J27" s="197">
        <f t="shared" si="5"/>
        <v>0</v>
      </c>
      <c r="K27" s="198">
        <f t="shared" si="6"/>
        <v>0</v>
      </c>
      <c r="L27" s="311">
        <f t="shared" si="7"/>
        <v>0</v>
      </c>
    </row>
    <row r="28" spans="1:12" x14ac:dyDescent="0.45">
      <c r="A28" s="310"/>
      <c r="B28" s="66"/>
      <c r="C28" s="67"/>
      <c r="D28" s="185">
        <f t="shared" si="0"/>
        <v>0</v>
      </c>
      <c r="E28" s="186">
        <f t="shared" si="1"/>
        <v>0</v>
      </c>
      <c r="F28" s="187">
        <f t="shared" si="2"/>
        <v>0</v>
      </c>
      <c r="G28" s="71"/>
      <c r="H28" s="188">
        <f t="shared" si="3"/>
        <v>0</v>
      </c>
      <c r="I28" s="186">
        <f t="shared" si="4"/>
        <v>0</v>
      </c>
      <c r="J28" s="189">
        <f t="shared" si="5"/>
        <v>0</v>
      </c>
      <c r="K28" s="190">
        <f t="shared" si="6"/>
        <v>0</v>
      </c>
      <c r="L28" s="311">
        <f t="shared" si="7"/>
        <v>0</v>
      </c>
    </row>
    <row r="29" spans="1:12" x14ac:dyDescent="0.45">
      <c r="A29" s="310"/>
      <c r="B29" s="66"/>
      <c r="C29" s="67"/>
      <c r="D29" s="178">
        <f t="shared" si="0"/>
        <v>0</v>
      </c>
      <c r="E29" s="179">
        <f t="shared" si="1"/>
        <v>0</v>
      </c>
      <c r="F29" s="180">
        <f t="shared" si="2"/>
        <v>0</v>
      </c>
      <c r="G29" s="71"/>
      <c r="H29" s="181">
        <f t="shared" si="3"/>
        <v>0</v>
      </c>
      <c r="I29" s="179">
        <f t="shared" si="4"/>
        <v>0</v>
      </c>
      <c r="J29" s="182">
        <f t="shared" si="5"/>
        <v>0</v>
      </c>
      <c r="K29" s="183">
        <f t="shared" si="6"/>
        <v>0</v>
      </c>
      <c r="L29" s="311">
        <f t="shared" si="7"/>
        <v>0</v>
      </c>
    </row>
    <row r="30" spans="1:12" x14ac:dyDescent="0.45">
      <c r="A30" s="310"/>
      <c r="B30" s="66"/>
      <c r="C30" s="67"/>
      <c r="D30" s="193">
        <f t="shared" si="0"/>
        <v>0</v>
      </c>
      <c r="E30" s="194">
        <f t="shared" si="1"/>
        <v>0</v>
      </c>
      <c r="F30" s="195">
        <f t="shared" si="2"/>
        <v>0</v>
      </c>
      <c r="G30" s="71"/>
      <c r="H30" s="196">
        <f t="shared" si="3"/>
        <v>0</v>
      </c>
      <c r="I30" s="194">
        <f t="shared" si="4"/>
        <v>0</v>
      </c>
      <c r="J30" s="197">
        <f t="shared" si="5"/>
        <v>0</v>
      </c>
      <c r="K30" s="198">
        <f t="shared" si="6"/>
        <v>0</v>
      </c>
      <c r="L30" s="311">
        <f t="shared" si="7"/>
        <v>0</v>
      </c>
    </row>
    <row r="31" spans="1:12" x14ac:dyDescent="0.45">
      <c r="A31" s="310"/>
      <c r="B31" s="66"/>
      <c r="C31" s="67"/>
      <c r="D31" s="193">
        <f t="shared" si="0"/>
        <v>0</v>
      </c>
      <c r="E31" s="194">
        <f t="shared" si="1"/>
        <v>0</v>
      </c>
      <c r="F31" s="195">
        <f t="shared" si="2"/>
        <v>0</v>
      </c>
      <c r="G31" s="71"/>
      <c r="H31" s="196">
        <f t="shared" si="3"/>
        <v>0</v>
      </c>
      <c r="I31" s="194">
        <f t="shared" si="4"/>
        <v>0</v>
      </c>
      <c r="J31" s="197">
        <f t="shared" si="5"/>
        <v>0</v>
      </c>
      <c r="K31" s="198">
        <f t="shared" si="6"/>
        <v>0</v>
      </c>
      <c r="L31" s="311">
        <f t="shared" si="7"/>
        <v>0</v>
      </c>
    </row>
    <row r="32" spans="1:12" ht="17.5" thickBot="1" x14ac:dyDescent="0.5">
      <c r="A32" s="310"/>
      <c r="B32" s="66"/>
      <c r="C32" s="67"/>
      <c r="D32" s="303">
        <f t="shared" si="0"/>
        <v>0</v>
      </c>
      <c r="E32" s="304">
        <f t="shared" si="1"/>
        <v>0</v>
      </c>
      <c r="F32" s="305">
        <f t="shared" si="2"/>
        <v>0</v>
      </c>
      <c r="G32" s="71"/>
      <c r="H32" s="306">
        <f t="shared" si="3"/>
        <v>0</v>
      </c>
      <c r="I32" s="304">
        <f t="shared" si="4"/>
        <v>0</v>
      </c>
      <c r="J32" s="203">
        <f t="shared" si="5"/>
        <v>0</v>
      </c>
      <c r="K32" s="204">
        <f t="shared" si="6"/>
        <v>0</v>
      </c>
      <c r="L32" s="313">
        <f t="shared" si="7"/>
        <v>0</v>
      </c>
    </row>
    <row r="33" spans="1:18" ht="18" thickTop="1" thickBot="1" x14ac:dyDescent="0.5">
      <c r="A33" s="419" t="s">
        <v>13</v>
      </c>
      <c r="B33" s="420"/>
      <c r="C33" s="420"/>
      <c r="D33" s="420"/>
      <c r="E33" s="420"/>
      <c r="F33" s="420"/>
      <c r="G33" s="420"/>
      <c r="H33" s="420"/>
      <c r="I33" s="420"/>
      <c r="J33" s="420"/>
      <c r="K33" s="420"/>
      <c r="L33" s="42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'12 Apr-25 Apr'!J35:L35</f>
        <v>Spring Semester TOTAL</v>
      </c>
      <c r="K35" s="425"/>
      <c r="L35" s="425"/>
      <c r="M35" s="164"/>
    </row>
    <row r="36" spans="1:18" ht="20" x14ac:dyDescent="0.55000000000000004">
      <c r="A36" s="25" t="s">
        <v>16</v>
      </c>
      <c r="B36" s="469">
        <f>G10*B37</f>
        <v>0</v>
      </c>
      <c r="C36" s="470"/>
      <c r="D36" s="241"/>
      <c r="E36" s="241"/>
      <c r="F36" s="241"/>
      <c r="G36" s="241"/>
      <c r="H36" s="241"/>
      <c r="I36" s="241"/>
      <c r="J36" s="469">
        <f>'4 Jan-17 Jan'!B36+'18 Jan-31 Jan'!B36+'1 Feb-14 Feb'!B36+'15 Feb-28 Feb'!B36+'1 Mar-14 Mar'!B36+'15 Mar-28 Mar'!B36+'29 Mar - 11 Apr'!B36+'12 Apr-25 Apr'!B36+B36</f>
        <v>0</v>
      </c>
      <c r="K36" s="466"/>
      <c r="L36" s="466"/>
      <c r="M36" s="164"/>
    </row>
    <row r="37" spans="1:18" s="217" customFormat="1" ht="23.5" x14ac:dyDescent="0.65">
      <c r="A37" s="211" t="s">
        <v>14</v>
      </c>
      <c r="B37" s="467">
        <f>SUM(J14:J32)</f>
        <v>0</v>
      </c>
      <c r="C37" s="468"/>
      <c r="D37" s="307"/>
      <c r="E37" s="307"/>
      <c r="F37" s="307"/>
      <c r="G37" s="307"/>
      <c r="H37" s="307"/>
      <c r="I37" s="307"/>
      <c r="J37" s="465">
        <f>'4 Jan-17 Jan'!B37+'18 Jan-31 Jan'!B37+'1 Feb-14 Feb'!B37+'15 Feb-28 Feb'!B37+'1 Mar-14 Mar'!B37+'15 Mar-28 Mar'!B37+'29 Mar - 11 Apr'!B37+'12 Apr-25 Apr'!B37+B37</f>
        <v>0</v>
      </c>
      <c r="K37" s="466"/>
      <c r="L37" s="466"/>
      <c r="M37" s="216"/>
    </row>
    <row r="38" spans="1:18" s="217" customFormat="1" ht="23.5" x14ac:dyDescent="0.65">
      <c r="A38" s="211"/>
      <c r="B38" s="218"/>
      <c r="C38" s="414" t="s">
        <v>88</v>
      </c>
      <c r="D38" s="415"/>
      <c r="E38" s="415"/>
      <c r="F38" s="415"/>
      <c r="G38" s="415"/>
      <c r="H38" s="415"/>
      <c r="I38" s="415"/>
      <c r="J38" s="415"/>
      <c r="K38" s="218">
        <f>L32</f>
        <v>0</v>
      </c>
      <c r="L38" s="219"/>
      <c r="M38" s="216"/>
    </row>
    <row r="39" spans="1:18" ht="43.5" customHeight="1" x14ac:dyDescent="0.45">
      <c r="A39" s="410"/>
      <c r="B39" s="410"/>
      <c r="C39" s="410"/>
      <c r="D39" s="164"/>
      <c r="E39" s="164"/>
      <c r="F39" s="164"/>
      <c r="H39" s="164"/>
      <c r="I39" s="164"/>
      <c r="J39" s="164"/>
      <c r="K39" s="220">
        <f ca="1">TODAY()</f>
        <v>46027</v>
      </c>
      <c r="L39" s="164"/>
      <c r="M39" s="164"/>
    </row>
    <row r="40" spans="1:18" x14ac:dyDescent="0.45">
      <c r="A40" s="471" t="s">
        <v>19</v>
      </c>
      <c r="B40" s="472"/>
      <c r="C40" s="472"/>
      <c r="D40" s="164"/>
      <c r="E40" s="164"/>
      <c r="F40" s="164"/>
      <c r="H40" s="164"/>
      <c r="I40" s="164"/>
      <c r="J40" s="164"/>
      <c r="K40" s="221" t="s">
        <v>12</v>
      </c>
      <c r="L40" s="164"/>
      <c r="M40" s="164"/>
    </row>
    <row r="41" spans="1:18" ht="18.5" x14ac:dyDescent="0.45">
      <c r="A41" s="247" t="s">
        <v>110</v>
      </c>
      <c r="B41" s="308" t="str">
        <f>'Spring 2026 Pay Schedule '!C21</f>
        <v>Friday, May 22nd, 2026</v>
      </c>
      <c r="C41" s="247"/>
      <c r="D41" s="164"/>
      <c r="E41" s="164"/>
      <c r="F41" s="164"/>
      <c r="G41" s="164"/>
      <c r="H41" s="164"/>
      <c r="I41" s="164"/>
      <c r="J41" s="164"/>
      <c r="K41" s="164"/>
      <c r="L41" s="164"/>
    </row>
    <row r="42" spans="1:18" ht="35.25" customHeight="1" thickBot="1" x14ac:dyDescent="0.5">
      <c r="A42" s="430"/>
      <c r="B42" s="430"/>
      <c r="C42" s="430"/>
    </row>
    <row r="43" spans="1:18" x14ac:dyDescent="0.45">
      <c r="A43" s="431" t="s">
        <v>86</v>
      </c>
      <c r="B43" s="432"/>
      <c r="C43" s="432"/>
      <c r="F43" s="225" t="s">
        <v>12</v>
      </c>
    </row>
    <row r="44" spans="1:18" ht="21.75" customHeight="1" x14ac:dyDescent="0.45">
      <c r="A44" s="410" t="s">
        <v>87</v>
      </c>
      <c r="B44" s="411"/>
      <c r="C44" s="411"/>
      <c r="D44" s="411"/>
      <c r="E44" s="411"/>
      <c r="F44" s="411"/>
      <c r="G44" s="411"/>
      <c r="H44" s="411"/>
      <c r="I44" s="411"/>
      <c r="J44" s="411"/>
      <c r="K44" s="411"/>
      <c r="L44" s="411"/>
      <c r="M44" s="226"/>
      <c r="N44" s="226"/>
      <c r="O44" s="226"/>
      <c r="P44" s="226"/>
    </row>
    <row r="45" spans="1:18" ht="63.7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42"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heet="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textLength" operator="equal" allowBlank="1" showInputMessage="1" showErrorMessage="1" errorTitle="Incorrect number of digits" error="The speedtype must have eight digits" sqref="B6 J6:K6 B8 J8:K8" xr:uid="{00000000-0002-0000-0900-000001000000}">
      <formula1>8</formula1>
    </dataValidation>
    <dataValidation type="decimal" allowBlank="1" showInputMessage="1" showErrorMessage="1" error="Student Employee pay rates must be between $7.28 - $18.00." sqref="G10" xr:uid="{00000000-0002-0000-0900-000002000000}">
      <formula1>7.64</formula1>
      <formula2>18</formula2>
    </dataValidation>
    <dataValidation type="textLength" operator="equal" allowBlank="1" showInputMessage="1" showErrorMessage="1" error="An Employee ID number is 6 digits long." sqref="G4" xr:uid="{00000000-0002-0000-09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900-000004000000}">
      <formula1>OFFSET($A$53,0,0,COUNTA($A:$A),1)</formula1>
    </dataValidation>
    <dataValidation type="date" allowBlank="1" showInputMessage="1" showErrorMessage="1" errorTitle="Invalid Date Entered" error="You have entered a date that does not fall within this payperiod. _x000a__x000a_?'s call 719.255.3464 or e-mail sepayrol@uccs.edu" sqref="A14:A32" xr:uid="{944D4BCB-37AF-45B5-94B9-BE77A11BF24A}">
      <formula1>46138</formula1>
      <formula2>46151</formula2>
    </dataValidation>
  </dataValidations>
  <hyperlinks>
    <hyperlink ref="A50:L50" r:id="rId1" display="If you are having problems with the timesheet or have any questions please contact Student Employment at 719.262.3454 or e-mail us at stuemp@uccs.edu" xr:uid="{00000000-0004-0000-0900-000000000000}"/>
    <hyperlink ref="A49" r:id="rId2" display="For the most up-to-date form, see our website at:  http://www.uccs.edu/~stuemp/formstuemp.htm" xr:uid="{00000000-0004-0000-0900-000001000000}"/>
    <hyperlink ref="A49:L49" r:id="rId3" display="For the most up-to-date form, see our website at:  http://www.uccs.edu/~stuemp/formstuemp.shtml" xr:uid="{00000000-0004-0000-09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79998168889431442"/>
    <pageSetUpPr fitToPage="1"/>
  </sheetPr>
  <dimension ref="A1:R318"/>
  <sheetViews>
    <sheetView topLeftCell="A12"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'!A23</f>
        <v>10 May - 23 May</v>
      </c>
      <c r="D3" s="143"/>
      <c r="E3" s="143"/>
      <c r="F3" s="143"/>
      <c r="G3" s="143"/>
      <c r="H3" s="143"/>
      <c r="I3" s="143"/>
      <c r="J3" s="143"/>
      <c r="K3" s="143"/>
      <c r="L3" s="144"/>
    </row>
    <row r="4" spans="1:12" ht="40.5" customHeight="1" thickTop="1" thickBot="1" x14ac:dyDescent="0.55000000000000004">
      <c r="A4" s="145" t="s">
        <v>2</v>
      </c>
      <c r="B4" s="146">
        <f>'18 Jan-31 Jan'!B4</f>
        <v>0</v>
      </c>
      <c r="C4" s="147" t="s">
        <v>4</v>
      </c>
      <c r="D4" s="148"/>
      <c r="E4" s="148"/>
      <c r="F4" s="148"/>
      <c r="G4" s="149">
        <f>'26 Apr-9 May'!G4</f>
        <v>0</v>
      </c>
      <c r="H4" s="148"/>
      <c r="I4" s="148"/>
      <c r="J4" s="148"/>
      <c r="K4" s="147" t="s">
        <v>3</v>
      </c>
      <c r="L4" s="150" t="str">
        <f>'4 Jan-17 Jan'!L4</f>
        <v>test</v>
      </c>
    </row>
    <row r="5" spans="1:12" x14ac:dyDescent="0.45">
      <c r="A5" s="151"/>
      <c r="B5" s="152"/>
      <c r="L5" s="153"/>
    </row>
    <row r="6" spans="1:12" ht="17.5" thickBot="1" x14ac:dyDescent="0.5">
      <c r="A6" s="151" t="s">
        <v>84</v>
      </c>
      <c r="B6" s="154">
        <f>'26 Apr-9 May'!B6</f>
        <v>0</v>
      </c>
      <c r="C6" s="155" t="str">
        <f>'26 Apr-9 May'!C6</f>
        <v>Percent</v>
      </c>
      <c r="G6" s="156" t="s">
        <v>84</v>
      </c>
      <c r="H6" s="156"/>
      <c r="I6" s="156"/>
      <c r="J6" s="444">
        <f>'26 Apr-9 May'!J6:K6</f>
        <v>0</v>
      </c>
      <c r="K6" s="444"/>
      <c r="L6" s="157" t="str">
        <f>'26 Apr-9 May'!L6</f>
        <v>Percent</v>
      </c>
    </row>
    <row r="7" spans="1:12" x14ac:dyDescent="0.45">
      <c r="A7" s="151"/>
      <c r="J7" s="152"/>
      <c r="K7" s="152"/>
      <c r="L7" s="153"/>
    </row>
    <row r="8" spans="1:12" ht="17.5" thickBot="1" x14ac:dyDescent="0.5">
      <c r="A8" s="151" t="s">
        <v>84</v>
      </c>
      <c r="B8" s="154">
        <f>'26 Apr-9 May'!B8</f>
        <v>0</v>
      </c>
      <c r="C8" s="155" t="str">
        <f>'26 Apr-9 May'!C8</f>
        <v>Percent</v>
      </c>
      <c r="G8" s="156" t="s">
        <v>84</v>
      </c>
      <c r="H8" s="156"/>
      <c r="I8" s="156"/>
      <c r="J8" s="445">
        <f>'26 Apr-9 May'!J8:K8</f>
        <v>0</v>
      </c>
      <c r="K8" s="445"/>
      <c r="L8" s="157" t="str">
        <f>'26 Apr-9 May'!L8</f>
        <v>Percent</v>
      </c>
    </row>
    <row r="9" spans="1:12" ht="27.75" customHeight="1" thickBot="1" x14ac:dyDescent="0.5">
      <c r="A9" s="151" t="s">
        <v>5</v>
      </c>
      <c r="B9" s="370">
        <f>'4 Jan-17 Jan'!B9:C9</f>
        <v>0</v>
      </c>
      <c r="C9" s="370"/>
      <c r="D9" s="158"/>
      <c r="E9" s="158"/>
      <c r="F9" s="158"/>
      <c r="G9" s="158"/>
      <c r="H9" s="158"/>
      <c r="I9" s="158"/>
      <c r="J9" s="158"/>
      <c r="K9" s="159" t="s">
        <v>6</v>
      </c>
      <c r="L9" s="160" t="str">
        <f>'26 Apr-9 May'!L9</f>
        <v>Spring 2026</v>
      </c>
    </row>
    <row r="10" spans="1:12" ht="17.5" thickBot="1" x14ac:dyDescent="0.5">
      <c r="A10" s="151" t="s">
        <v>7</v>
      </c>
      <c r="B10" s="161">
        <f>'4 Jan-17 Jan'!B10</f>
        <v>0</v>
      </c>
      <c r="C10" s="159" t="s">
        <v>8</v>
      </c>
      <c r="D10" s="158"/>
      <c r="E10" s="158"/>
      <c r="F10" s="158"/>
      <c r="G10" s="162">
        <f>'26 Apr-9 May'!G10</f>
        <v>0</v>
      </c>
      <c r="H10" s="158"/>
      <c r="I10" s="158"/>
      <c r="J10" s="441" t="s">
        <v>21</v>
      </c>
      <c r="K10" s="411"/>
      <c r="L10" s="163">
        <f>'26 Apr-9 May'!K38</f>
        <v>0</v>
      </c>
    </row>
    <row r="11" spans="1:12" ht="39" customHeight="1" thickBot="1" x14ac:dyDescent="0.5">
      <c r="A11" s="442" t="s">
        <v>9</v>
      </c>
      <c r="B11" s="443"/>
      <c r="C11" s="443"/>
      <c r="D11" s="164"/>
      <c r="E11" s="164"/>
      <c r="F11" s="164"/>
      <c r="G11" s="165">
        <f>L10/2</f>
        <v>0</v>
      </c>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6" customHeight="1" thickTop="1" x14ac:dyDescent="0.45">
      <c r="A13" s="167" t="s">
        <v>12</v>
      </c>
      <c r="B13" s="168" t="s">
        <v>75</v>
      </c>
      <c r="C13" s="231" t="s">
        <v>17</v>
      </c>
      <c r="D13" s="232" t="s">
        <v>14</v>
      </c>
      <c r="E13" s="233" t="s">
        <v>76</v>
      </c>
      <c r="F13" s="234"/>
      <c r="G13" s="235" t="s">
        <v>15</v>
      </c>
      <c r="H13" s="236" t="s">
        <v>76</v>
      </c>
      <c r="I13" s="232"/>
      <c r="J13" s="237" t="s">
        <v>14</v>
      </c>
      <c r="K13" s="230" t="s">
        <v>16</v>
      </c>
      <c r="L13" s="176" t="s">
        <v>18</v>
      </c>
    </row>
    <row r="14" spans="1:12" x14ac:dyDescent="0.45">
      <c r="A14" s="314"/>
      <c r="B14" s="282"/>
      <c r="C14" s="67"/>
      <c r="D14" s="185">
        <f>C14-B14</f>
        <v>0</v>
      </c>
      <c r="E14" s="186">
        <f>D14</f>
        <v>0</v>
      </c>
      <c r="F14" s="187">
        <f>E14*24</f>
        <v>0</v>
      </c>
      <c r="G14" s="71"/>
      <c r="H14" s="188">
        <f t="shared" ref="H14:H26" si="0">G14</f>
        <v>0</v>
      </c>
      <c r="I14" s="186">
        <f t="shared" ref="I14:I26" si="1">H14*24</f>
        <v>0</v>
      </c>
      <c r="J14" s="189">
        <f t="shared" ref="J14:J32" si="2">F14-I14</f>
        <v>0</v>
      </c>
      <c r="K14" s="190">
        <f>J14*$G$10</f>
        <v>0</v>
      </c>
      <c r="L14" s="184">
        <f>L10-J14</f>
        <v>0</v>
      </c>
    </row>
    <row r="15" spans="1:12" x14ac:dyDescent="0.45">
      <c r="A15" s="314"/>
      <c r="B15" s="282"/>
      <c r="C15" s="67"/>
      <c r="D15" s="178">
        <f t="shared" ref="D15:D26" si="3">C15-B15</f>
        <v>0</v>
      </c>
      <c r="E15" s="179">
        <f t="shared" ref="E15:E26" si="4">D15</f>
        <v>0</v>
      </c>
      <c r="F15" s="180">
        <f t="shared" ref="F15:F26" si="5">E15*24</f>
        <v>0</v>
      </c>
      <c r="G15" s="71"/>
      <c r="H15" s="181">
        <f t="shared" si="0"/>
        <v>0</v>
      </c>
      <c r="I15" s="179">
        <f t="shared" si="1"/>
        <v>0</v>
      </c>
      <c r="J15" s="182">
        <f t="shared" si="2"/>
        <v>0</v>
      </c>
      <c r="K15" s="183">
        <f t="shared" ref="K15:K32" si="6">J15*$G$10</f>
        <v>0</v>
      </c>
      <c r="L15" s="191">
        <f t="shared" ref="L15:L32" si="7">L14-J15</f>
        <v>0</v>
      </c>
    </row>
    <row r="16" spans="1:12" x14ac:dyDescent="0.45">
      <c r="A16" s="314"/>
      <c r="B16" s="282"/>
      <c r="C16" s="67"/>
      <c r="D16" s="185">
        <f t="shared" si="3"/>
        <v>0</v>
      </c>
      <c r="E16" s="186">
        <f t="shared" si="4"/>
        <v>0</v>
      </c>
      <c r="F16" s="187">
        <f t="shared" si="5"/>
        <v>0</v>
      </c>
      <c r="G16" s="71"/>
      <c r="H16" s="188">
        <f t="shared" si="0"/>
        <v>0</v>
      </c>
      <c r="I16" s="186">
        <f t="shared" si="1"/>
        <v>0</v>
      </c>
      <c r="J16" s="189">
        <f t="shared" si="2"/>
        <v>0</v>
      </c>
      <c r="K16" s="190">
        <f t="shared" si="6"/>
        <v>0</v>
      </c>
      <c r="L16" s="184">
        <f t="shared" si="7"/>
        <v>0</v>
      </c>
    </row>
    <row r="17" spans="1:12" x14ac:dyDescent="0.45">
      <c r="A17" s="314"/>
      <c r="B17" s="282"/>
      <c r="C17" s="67"/>
      <c r="D17" s="178">
        <f t="shared" si="3"/>
        <v>0</v>
      </c>
      <c r="E17" s="179">
        <f t="shared" si="4"/>
        <v>0</v>
      </c>
      <c r="F17" s="180">
        <f t="shared" si="5"/>
        <v>0</v>
      </c>
      <c r="G17" s="71"/>
      <c r="H17" s="181">
        <f t="shared" si="0"/>
        <v>0</v>
      </c>
      <c r="I17" s="179">
        <f t="shared" si="1"/>
        <v>0</v>
      </c>
      <c r="J17" s="182">
        <f t="shared" si="2"/>
        <v>0</v>
      </c>
      <c r="K17" s="183">
        <f t="shared" si="6"/>
        <v>0</v>
      </c>
      <c r="L17" s="184">
        <f t="shared" si="7"/>
        <v>0</v>
      </c>
    </row>
    <row r="18" spans="1:12" x14ac:dyDescent="0.45">
      <c r="A18" s="314"/>
      <c r="B18" s="282"/>
      <c r="C18" s="67"/>
      <c r="D18" s="193">
        <f t="shared" si="3"/>
        <v>0</v>
      </c>
      <c r="E18" s="194">
        <f t="shared" si="4"/>
        <v>0</v>
      </c>
      <c r="F18" s="195">
        <f t="shared" si="5"/>
        <v>0</v>
      </c>
      <c r="G18" s="71"/>
      <c r="H18" s="196">
        <f t="shared" si="0"/>
        <v>0</v>
      </c>
      <c r="I18" s="194">
        <f t="shared" si="1"/>
        <v>0</v>
      </c>
      <c r="J18" s="197">
        <f t="shared" si="2"/>
        <v>0</v>
      </c>
      <c r="K18" s="198">
        <f t="shared" si="6"/>
        <v>0</v>
      </c>
      <c r="L18" s="191">
        <f t="shared" si="7"/>
        <v>0</v>
      </c>
    </row>
    <row r="19" spans="1:12" x14ac:dyDescent="0.45">
      <c r="A19" s="314"/>
      <c r="B19" s="282"/>
      <c r="C19" s="67"/>
      <c r="D19" s="193">
        <f t="shared" si="3"/>
        <v>0</v>
      </c>
      <c r="E19" s="194">
        <f t="shared" si="4"/>
        <v>0</v>
      </c>
      <c r="F19" s="195">
        <f t="shared" si="5"/>
        <v>0</v>
      </c>
      <c r="G19" s="71"/>
      <c r="H19" s="196">
        <f t="shared" si="0"/>
        <v>0</v>
      </c>
      <c r="I19" s="194">
        <f t="shared" si="1"/>
        <v>0</v>
      </c>
      <c r="J19" s="197">
        <f t="shared" si="2"/>
        <v>0</v>
      </c>
      <c r="K19" s="198">
        <f t="shared" si="6"/>
        <v>0</v>
      </c>
      <c r="L19" s="184">
        <f t="shared" si="7"/>
        <v>0</v>
      </c>
    </row>
    <row r="20" spans="1:12" x14ac:dyDescent="0.45">
      <c r="A20" s="314"/>
      <c r="B20" s="282"/>
      <c r="C20" s="67"/>
      <c r="D20" s="193">
        <f t="shared" si="3"/>
        <v>0</v>
      </c>
      <c r="E20" s="194">
        <f t="shared" si="4"/>
        <v>0</v>
      </c>
      <c r="F20" s="195">
        <f t="shared" si="5"/>
        <v>0</v>
      </c>
      <c r="G20" s="71"/>
      <c r="H20" s="196">
        <f t="shared" si="0"/>
        <v>0</v>
      </c>
      <c r="I20" s="194">
        <f t="shared" si="1"/>
        <v>0</v>
      </c>
      <c r="J20" s="197">
        <f t="shared" si="2"/>
        <v>0</v>
      </c>
      <c r="K20" s="198">
        <f t="shared" si="6"/>
        <v>0</v>
      </c>
      <c r="L20" s="191">
        <f t="shared" si="7"/>
        <v>0</v>
      </c>
    </row>
    <row r="21" spans="1:12" x14ac:dyDescent="0.45">
      <c r="A21" s="314"/>
      <c r="B21" s="282"/>
      <c r="C21" s="67"/>
      <c r="D21" s="193">
        <f t="shared" si="3"/>
        <v>0</v>
      </c>
      <c r="E21" s="194">
        <f t="shared" si="4"/>
        <v>0</v>
      </c>
      <c r="F21" s="195">
        <f t="shared" si="5"/>
        <v>0</v>
      </c>
      <c r="G21" s="71"/>
      <c r="H21" s="196">
        <f t="shared" si="0"/>
        <v>0</v>
      </c>
      <c r="I21" s="194">
        <f t="shared" si="1"/>
        <v>0</v>
      </c>
      <c r="J21" s="197">
        <f t="shared" si="2"/>
        <v>0</v>
      </c>
      <c r="K21" s="198">
        <f t="shared" si="6"/>
        <v>0</v>
      </c>
      <c r="L21" s="184">
        <f t="shared" si="7"/>
        <v>0</v>
      </c>
    </row>
    <row r="22" spans="1:12" x14ac:dyDescent="0.45">
      <c r="A22" s="314"/>
      <c r="B22" s="282"/>
      <c r="C22" s="67"/>
      <c r="D22" s="193">
        <f t="shared" si="3"/>
        <v>0</v>
      </c>
      <c r="E22" s="194">
        <f t="shared" si="4"/>
        <v>0</v>
      </c>
      <c r="F22" s="195">
        <f t="shared" si="5"/>
        <v>0</v>
      </c>
      <c r="G22" s="71"/>
      <c r="H22" s="196">
        <f t="shared" si="0"/>
        <v>0</v>
      </c>
      <c r="I22" s="194">
        <f t="shared" si="1"/>
        <v>0</v>
      </c>
      <c r="J22" s="197">
        <f t="shared" si="2"/>
        <v>0</v>
      </c>
      <c r="K22" s="198">
        <f t="shared" si="6"/>
        <v>0</v>
      </c>
      <c r="L22" s="184">
        <f t="shared" si="7"/>
        <v>0</v>
      </c>
    </row>
    <row r="23" spans="1:12" x14ac:dyDescent="0.45">
      <c r="A23" s="314"/>
      <c r="B23" s="282"/>
      <c r="C23" s="67"/>
      <c r="D23" s="193">
        <f t="shared" si="3"/>
        <v>0</v>
      </c>
      <c r="E23" s="194">
        <f t="shared" si="4"/>
        <v>0</v>
      </c>
      <c r="F23" s="195">
        <f t="shared" si="5"/>
        <v>0</v>
      </c>
      <c r="G23" s="71"/>
      <c r="H23" s="196">
        <f t="shared" si="0"/>
        <v>0</v>
      </c>
      <c r="I23" s="194">
        <f t="shared" si="1"/>
        <v>0</v>
      </c>
      <c r="J23" s="197">
        <f t="shared" si="2"/>
        <v>0</v>
      </c>
      <c r="K23" s="198">
        <f t="shared" si="6"/>
        <v>0</v>
      </c>
      <c r="L23" s="184">
        <f t="shared" si="7"/>
        <v>0</v>
      </c>
    </row>
    <row r="24" spans="1:12" x14ac:dyDescent="0.45">
      <c r="A24" s="314"/>
      <c r="B24" s="282"/>
      <c r="C24" s="67"/>
      <c r="D24" s="193">
        <f t="shared" si="3"/>
        <v>0</v>
      </c>
      <c r="E24" s="194">
        <f t="shared" si="4"/>
        <v>0</v>
      </c>
      <c r="F24" s="195">
        <f t="shared" si="5"/>
        <v>0</v>
      </c>
      <c r="G24" s="71"/>
      <c r="H24" s="196">
        <f t="shared" si="0"/>
        <v>0</v>
      </c>
      <c r="I24" s="194">
        <f t="shared" si="1"/>
        <v>0</v>
      </c>
      <c r="J24" s="197">
        <f t="shared" si="2"/>
        <v>0</v>
      </c>
      <c r="K24" s="198">
        <f t="shared" si="6"/>
        <v>0</v>
      </c>
      <c r="L24" s="184">
        <f t="shared" si="7"/>
        <v>0</v>
      </c>
    </row>
    <row r="25" spans="1:12" x14ac:dyDescent="0.45">
      <c r="A25" s="314"/>
      <c r="B25" s="282"/>
      <c r="C25" s="67"/>
      <c r="D25" s="193">
        <f t="shared" si="3"/>
        <v>0</v>
      </c>
      <c r="E25" s="194">
        <f t="shared" si="4"/>
        <v>0</v>
      </c>
      <c r="F25" s="195">
        <f t="shared" si="5"/>
        <v>0</v>
      </c>
      <c r="G25" s="71"/>
      <c r="H25" s="196">
        <f t="shared" si="0"/>
        <v>0</v>
      </c>
      <c r="I25" s="194">
        <f t="shared" si="1"/>
        <v>0</v>
      </c>
      <c r="J25" s="197">
        <f t="shared" si="2"/>
        <v>0</v>
      </c>
      <c r="K25" s="198">
        <f t="shared" si="6"/>
        <v>0</v>
      </c>
      <c r="L25" s="184">
        <f t="shared" si="7"/>
        <v>0</v>
      </c>
    </row>
    <row r="26" spans="1:12" x14ac:dyDescent="0.45">
      <c r="A26" s="314"/>
      <c r="B26" s="282"/>
      <c r="C26" s="67"/>
      <c r="D26" s="193">
        <f t="shared" si="3"/>
        <v>0</v>
      </c>
      <c r="E26" s="194">
        <f t="shared" si="4"/>
        <v>0</v>
      </c>
      <c r="F26" s="195">
        <f t="shared" si="5"/>
        <v>0</v>
      </c>
      <c r="G26" s="71"/>
      <c r="H26" s="196">
        <f t="shared" si="0"/>
        <v>0</v>
      </c>
      <c r="I26" s="194">
        <f t="shared" si="1"/>
        <v>0</v>
      </c>
      <c r="J26" s="197">
        <f t="shared" si="2"/>
        <v>0</v>
      </c>
      <c r="K26" s="198">
        <f t="shared" si="6"/>
        <v>0</v>
      </c>
      <c r="L26" s="184">
        <f t="shared" si="7"/>
        <v>0</v>
      </c>
    </row>
    <row r="27" spans="1:12" x14ac:dyDescent="0.45">
      <c r="A27" s="314"/>
      <c r="B27" s="282"/>
      <c r="C27" s="67"/>
      <c r="D27" s="193">
        <f t="shared" ref="D27:D32" si="8">C27-B27</f>
        <v>0</v>
      </c>
      <c r="E27" s="194">
        <f t="shared" ref="E27:E32" si="9">D27</f>
        <v>0</v>
      </c>
      <c r="F27" s="195">
        <f t="shared" ref="F27:F32" si="10">E27*24</f>
        <v>0</v>
      </c>
      <c r="G27" s="71"/>
      <c r="H27" s="196">
        <f t="shared" ref="H27:H32" si="11">G27</f>
        <v>0</v>
      </c>
      <c r="I27" s="194">
        <f t="shared" ref="I27:I32" si="12">H27*24</f>
        <v>0</v>
      </c>
      <c r="J27" s="197">
        <f t="shared" si="2"/>
        <v>0</v>
      </c>
      <c r="K27" s="198">
        <f t="shared" si="6"/>
        <v>0</v>
      </c>
      <c r="L27" s="184">
        <f t="shared" si="7"/>
        <v>0</v>
      </c>
    </row>
    <row r="28" spans="1:12" x14ac:dyDescent="0.45">
      <c r="A28" s="314"/>
      <c r="B28" s="282"/>
      <c r="C28" s="67"/>
      <c r="D28" s="193">
        <f t="shared" si="8"/>
        <v>0</v>
      </c>
      <c r="E28" s="194">
        <f t="shared" si="9"/>
        <v>0</v>
      </c>
      <c r="F28" s="195">
        <f t="shared" si="10"/>
        <v>0</v>
      </c>
      <c r="G28" s="71"/>
      <c r="H28" s="196">
        <f t="shared" si="11"/>
        <v>0</v>
      </c>
      <c r="I28" s="194">
        <f t="shared" si="12"/>
        <v>0</v>
      </c>
      <c r="J28" s="197">
        <f t="shared" si="2"/>
        <v>0</v>
      </c>
      <c r="K28" s="198">
        <f t="shared" si="6"/>
        <v>0</v>
      </c>
      <c r="L28" s="192">
        <f t="shared" si="7"/>
        <v>0</v>
      </c>
    </row>
    <row r="29" spans="1:12" x14ac:dyDescent="0.45">
      <c r="A29" s="314"/>
      <c r="B29" s="282"/>
      <c r="C29" s="67"/>
      <c r="D29" s="193">
        <f t="shared" si="8"/>
        <v>0</v>
      </c>
      <c r="E29" s="194">
        <f t="shared" si="9"/>
        <v>0</v>
      </c>
      <c r="F29" s="195">
        <f t="shared" si="10"/>
        <v>0</v>
      </c>
      <c r="G29" s="71"/>
      <c r="H29" s="196">
        <f t="shared" si="11"/>
        <v>0</v>
      </c>
      <c r="I29" s="194">
        <f t="shared" si="12"/>
        <v>0</v>
      </c>
      <c r="J29" s="197">
        <f t="shared" si="2"/>
        <v>0</v>
      </c>
      <c r="K29" s="198">
        <f t="shared" si="6"/>
        <v>0</v>
      </c>
      <c r="L29" s="191">
        <f t="shared" si="7"/>
        <v>0</v>
      </c>
    </row>
    <row r="30" spans="1:12" x14ac:dyDescent="0.45">
      <c r="A30" s="314"/>
      <c r="B30" s="282"/>
      <c r="C30" s="67"/>
      <c r="D30" s="193">
        <f t="shared" si="8"/>
        <v>0</v>
      </c>
      <c r="E30" s="194">
        <f t="shared" si="9"/>
        <v>0</v>
      </c>
      <c r="F30" s="195">
        <f t="shared" si="10"/>
        <v>0</v>
      </c>
      <c r="G30" s="71"/>
      <c r="H30" s="196">
        <f t="shared" si="11"/>
        <v>0</v>
      </c>
      <c r="I30" s="194">
        <f t="shared" si="12"/>
        <v>0</v>
      </c>
      <c r="J30" s="197">
        <f t="shared" si="2"/>
        <v>0</v>
      </c>
      <c r="K30" s="198">
        <f t="shared" si="6"/>
        <v>0</v>
      </c>
      <c r="L30" s="184">
        <f t="shared" si="7"/>
        <v>0</v>
      </c>
    </row>
    <row r="31" spans="1:12" x14ac:dyDescent="0.45">
      <c r="A31" s="314"/>
      <c r="B31" s="282"/>
      <c r="C31" s="67"/>
      <c r="D31" s="193">
        <f t="shared" si="8"/>
        <v>0</v>
      </c>
      <c r="E31" s="194">
        <f t="shared" si="9"/>
        <v>0</v>
      </c>
      <c r="F31" s="195">
        <f t="shared" si="10"/>
        <v>0</v>
      </c>
      <c r="G31" s="71"/>
      <c r="H31" s="196">
        <f t="shared" si="11"/>
        <v>0</v>
      </c>
      <c r="I31" s="194">
        <f t="shared" si="12"/>
        <v>0</v>
      </c>
      <c r="J31" s="197">
        <f t="shared" si="2"/>
        <v>0</v>
      </c>
      <c r="K31" s="198">
        <f t="shared" si="6"/>
        <v>0</v>
      </c>
      <c r="L31" s="184">
        <f t="shared" si="7"/>
        <v>0</v>
      </c>
    </row>
    <row r="32" spans="1:12" ht="17.5" thickBot="1" x14ac:dyDescent="0.5">
      <c r="A32" s="314"/>
      <c r="B32" s="282"/>
      <c r="C32" s="67"/>
      <c r="D32" s="199">
        <f t="shared" si="8"/>
        <v>0</v>
      </c>
      <c r="E32" s="200">
        <f t="shared" si="9"/>
        <v>0</v>
      </c>
      <c r="F32" s="201">
        <f t="shared" si="10"/>
        <v>0</v>
      </c>
      <c r="G32" s="71"/>
      <c r="H32" s="202">
        <f t="shared" si="11"/>
        <v>0</v>
      </c>
      <c r="I32" s="200">
        <f t="shared" si="12"/>
        <v>0</v>
      </c>
      <c r="J32" s="203">
        <f t="shared" si="2"/>
        <v>0</v>
      </c>
      <c r="K32" s="204">
        <f t="shared" si="6"/>
        <v>0</v>
      </c>
      <c r="L32" s="205">
        <f t="shared" si="7"/>
        <v>0</v>
      </c>
    </row>
    <row r="33" spans="1:18" ht="18" thickTop="1" thickBot="1" x14ac:dyDescent="0.5">
      <c r="A33" s="473" t="s">
        <v>13</v>
      </c>
      <c r="B33" s="474"/>
      <c r="C33" s="474"/>
      <c r="D33" s="474"/>
      <c r="E33" s="474"/>
      <c r="F33" s="474"/>
      <c r="G33" s="474"/>
      <c r="H33" s="474"/>
      <c r="I33" s="474"/>
      <c r="J33" s="474"/>
      <c r="K33" s="474"/>
      <c r="L33" s="475"/>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'26 Apr-9 May'!J35:L35</f>
        <v>Spring Semester TOTAL</v>
      </c>
      <c r="K35" s="425"/>
      <c r="L35" s="425"/>
      <c r="M35" s="164"/>
    </row>
    <row r="36" spans="1:18" ht="20" x14ac:dyDescent="0.55000000000000004">
      <c r="A36" s="25" t="s">
        <v>16</v>
      </c>
      <c r="B36" s="469">
        <f>G10*B37</f>
        <v>0</v>
      </c>
      <c r="C36" s="470"/>
      <c r="D36" s="241"/>
      <c r="E36" s="241"/>
      <c r="F36" s="241"/>
      <c r="G36" s="241"/>
      <c r="H36" s="241"/>
      <c r="I36" s="241"/>
      <c r="J36" s="469">
        <f xml:space="preserve"> B36 +'26 Apr-9 May'!J36:L36</f>
        <v>0</v>
      </c>
      <c r="K36" s="466"/>
      <c r="L36" s="466"/>
      <c r="M36" s="164"/>
    </row>
    <row r="37" spans="1:18" s="217" customFormat="1" ht="23.5" x14ac:dyDescent="0.65">
      <c r="A37" s="211" t="s">
        <v>14</v>
      </c>
      <c r="B37" s="467">
        <f>SUM(J14:J32)</f>
        <v>0</v>
      </c>
      <c r="C37" s="468"/>
      <c r="D37" s="307"/>
      <c r="E37" s="307"/>
      <c r="F37" s="307"/>
      <c r="G37" s="307"/>
      <c r="H37" s="307"/>
      <c r="I37" s="307"/>
      <c r="J37" s="476">
        <f>'26 Apr-9 May'!J37:L37+B37</f>
        <v>0</v>
      </c>
      <c r="K37" s="466"/>
      <c r="L37" s="466"/>
      <c r="M37" s="216"/>
    </row>
    <row r="38" spans="1:18" s="217" customFormat="1" ht="23.5" x14ac:dyDescent="0.65">
      <c r="A38" s="211"/>
      <c r="B38" s="218"/>
      <c r="C38" s="414" t="s">
        <v>88</v>
      </c>
      <c r="D38" s="415"/>
      <c r="E38" s="415"/>
      <c r="F38" s="415"/>
      <c r="G38" s="415"/>
      <c r="H38" s="415"/>
      <c r="I38" s="415"/>
      <c r="J38" s="415"/>
      <c r="K38" s="218">
        <f>L32</f>
        <v>0</v>
      </c>
      <c r="L38" s="219"/>
      <c r="M38" s="216"/>
    </row>
    <row r="39" spans="1:18" ht="43.5" customHeight="1" x14ac:dyDescent="0.45">
      <c r="A39" s="430"/>
      <c r="B39" s="430"/>
      <c r="C39" s="430"/>
      <c r="D39" s="164"/>
      <c r="E39" s="164"/>
      <c r="F39" s="164"/>
      <c r="H39" s="164"/>
      <c r="I39" s="164"/>
      <c r="J39" s="164"/>
      <c r="K39" s="220">
        <f ca="1">TODAY()</f>
        <v>46027</v>
      </c>
      <c r="L39" s="164"/>
      <c r="M39" s="164"/>
    </row>
    <row r="40" spans="1:18" x14ac:dyDescent="0.45">
      <c r="A40" s="471" t="s">
        <v>19</v>
      </c>
      <c r="B40" s="471"/>
      <c r="C40" s="471"/>
      <c r="D40" s="164"/>
      <c r="E40" s="164"/>
      <c r="F40" s="164"/>
      <c r="H40" s="164"/>
      <c r="I40" s="164"/>
      <c r="J40" s="164"/>
      <c r="K40" s="221" t="s">
        <v>12</v>
      </c>
      <c r="L40" s="164"/>
      <c r="M40" s="164"/>
    </row>
    <row r="41" spans="1:18" ht="21.75" customHeight="1" x14ac:dyDescent="0.45">
      <c r="A41" s="247" t="s">
        <v>110</v>
      </c>
      <c r="B41" s="308" t="str">
        <f>'Spring 2026 Pay Schedule '!C23</f>
        <v>Friday, June 5th, 2026</v>
      </c>
      <c r="C41" s="247"/>
      <c r="D41" s="164"/>
      <c r="E41" s="164"/>
      <c r="F41" s="164"/>
      <c r="G41" s="164"/>
      <c r="H41" s="164"/>
      <c r="I41" s="164"/>
      <c r="J41" s="164"/>
      <c r="K41" s="164"/>
      <c r="L41" s="164"/>
    </row>
    <row r="42" spans="1:18" ht="35.25" customHeight="1" thickBot="1" x14ac:dyDescent="0.5">
      <c r="A42" s="430"/>
      <c r="B42" s="430"/>
      <c r="C42" s="430"/>
    </row>
    <row r="43" spans="1:18" x14ac:dyDescent="0.45">
      <c r="A43" s="471" t="s">
        <v>86</v>
      </c>
      <c r="B43" s="471"/>
      <c r="C43" s="471"/>
      <c r="F43" s="225" t="s">
        <v>12</v>
      </c>
    </row>
    <row r="44" spans="1:18" ht="21.75" customHeight="1" x14ac:dyDescent="0.45">
      <c r="A44" s="410" t="s">
        <v>87</v>
      </c>
      <c r="B44" s="410"/>
      <c r="C44" s="410"/>
      <c r="D44" s="410"/>
      <c r="E44" s="410"/>
      <c r="F44" s="410"/>
      <c r="G44" s="410"/>
      <c r="H44" s="410"/>
      <c r="I44" s="410"/>
      <c r="J44" s="410"/>
      <c r="K44" s="410"/>
      <c r="L44" s="410"/>
      <c r="M44" s="226"/>
      <c r="N44" s="226"/>
      <c r="O44" s="226"/>
      <c r="P44" s="226"/>
    </row>
    <row r="45" spans="1:18" ht="65.2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56.25"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heet="1" selectLockedCells="1"/>
  <mergeCells count="27">
    <mergeCell ref="A1:L1"/>
    <mergeCell ref="A2:L2"/>
    <mergeCell ref="B9:C9"/>
    <mergeCell ref="J10:K10"/>
    <mergeCell ref="A11:C11"/>
    <mergeCell ref="C38:J38"/>
    <mergeCell ref="A33:L33"/>
    <mergeCell ref="A12:L12"/>
    <mergeCell ref="J6:K6"/>
    <mergeCell ref="J8:K8"/>
    <mergeCell ref="B35:C35"/>
    <mergeCell ref="J35:L35"/>
    <mergeCell ref="B36:C36"/>
    <mergeCell ref="J36:L36"/>
    <mergeCell ref="B37:C37"/>
    <mergeCell ref="J37:L37"/>
    <mergeCell ref="A49:L49"/>
    <mergeCell ref="A50:L50"/>
    <mergeCell ref="B48:L48"/>
    <mergeCell ref="A39:C39"/>
    <mergeCell ref="A44:L44"/>
    <mergeCell ref="A42:C42"/>
    <mergeCell ref="A40:C40"/>
    <mergeCell ref="A45:N45"/>
    <mergeCell ref="A43:C43"/>
    <mergeCell ref="B47:L47"/>
    <mergeCell ref="A46:M46"/>
  </mergeCells>
  <phoneticPr fontId="1" type="noConversion"/>
  <dataValidations count="5">
    <dataValidation type="textLength" operator="equal" allowBlank="1" showInputMessage="1" showErrorMessage="1" errorTitle="Incorrect number of digits" error="The speedtype must have eight digits" sqref="B6 J6:K6 B8 J8:K8" xr:uid="{00000000-0002-0000-0A00-000000000000}">
      <formula1>8</formula1>
    </dataValidation>
    <dataValidation type="decimal" allowBlank="1" showInputMessage="1" showErrorMessage="1" error="Student Employee pay rates must be between $7.28 - $18.00." sqref="G10" xr:uid="{00000000-0002-0000-0A00-000001000000}">
      <formula1>7.64</formula1>
      <formula2>18</formula2>
    </dataValidation>
    <dataValidation type="textLength" operator="equal" allowBlank="1" showInputMessage="1" showErrorMessage="1" error="An Employee ID number is 6 digits long." sqref="G4" xr:uid="{00000000-0002-0000-0A00-000002000000}">
      <formula1>6</formula1>
    </dataValidation>
    <dataValidation type="date" allowBlank="1" showInputMessage="1" showErrorMessage="1" errorTitle="Invalid Date Entered" error="You have entered a date that does not fall within this payperiod. _x000a__x000a__x000a_?'s call 719.255.3464 or e-mail sepayrol@uccs.edu" sqref="A14:A32" xr:uid="{00000000-0002-0000-0A00-000003000000}">
      <formula1>46152</formula1>
      <formula2>46165</formula2>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A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A00-000000000000}"/>
    <hyperlink ref="A49" r:id="rId2" display="For the most up-to-date form, see our website at:  http://www.uccs.edu/~stuemp/formstuemp.htm" xr:uid="{00000000-0004-0000-0A00-000001000000}"/>
    <hyperlink ref="A49:L49" r:id="rId3" display="For the most up-to-date form, see our website at:  http://www.uccs.edu/~stuemp/formstuemp.shtml" xr:uid="{00000000-0004-0000-0A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79998168889431442"/>
  </sheetPr>
  <dimension ref="A2:S8"/>
  <sheetViews>
    <sheetView workbookViewId="0">
      <selection activeCell="P2" sqref="P2"/>
    </sheetView>
  </sheetViews>
  <sheetFormatPr defaultColWidth="9.1796875" defaultRowHeight="12.5" x14ac:dyDescent="0.25"/>
  <cols>
    <col min="1" max="16384" width="9.1796875" style="315"/>
  </cols>
  <sheetData>
    <row r="2" spans="1:19" ht="108" customHeight="1" x14ac:dyDescent="0.25"/>
    <row r="5" spans="1:19" ht="42" x14ac:dyDescent="0.25">
      <c r="A5" s="477" t="s">
        <v>310</v>
      </c>
      <c r="B5" s="477"/>
      <c r="C5" s="477"/>
      <c r="D5" s="477"/>
      <c r="E5" s="477"/>
      <c r="F5" s="477"/>
      <c r="G5" s="477"/>
      <c r="H5" s="477"/>
      <c r="I5" s="477"/>
      <c r="J5" s="477"/>
      <c r="K5" s="477"/>
      <c r="L5" s="477"/>
      <c r="M5" s="477"/>
      <c r="N5" s="477"/>
      <c r="O5" s="477"/>
      <c r="P5" s="477"/>
      <c r="Q5" s="477"/>
      <c r="R5" s="477"/>
      <c r="S5" s="477"/>
    </row>
    <row r="6" spans="1:19" x14ac:dyDescent="0.25">
      <c r="A6" s="478" t="s">
        <v>311</v>
      </c>
      <c r="B6" s="478"/>
      <c r="C6" s="478"/>
      <c r="D6" s="478"/>
      <c r="E6" s="478"/>
      <c r="F6" s="478"/>
      <c r="G6" s="478"/>
      <c r="H6" s="478"/>
      <c r="I6" s="478"/>
      <c r="J6" s="478"/>
      <c r="K6" s="478"/>
      <c r="L6" s="478"/>
      <c r="M6" s="478"/>
      <c r="N6" s="478"/>
      <c r="O6" s="478"/>
      <c r="P6" s="478"/>
      <c r="Q6" s="478"/>
      <c r="R6" s="478"/>
      <c r="S6" s="478"/>
    </row>
    <row r="7" spans="1:19" ht="25" x14ac:dyDescent="0.5">
      <c r="A7" s="316"/>
      <c r="B7" s="316"/>
      <c r="C7" s="316"/>
      <c r="D7" s="316"/>
      <c r="E7" s="316"/>
      <c r="F7" s="316"/>
      <c r="G7" s="316"/>
      <c r="H7" s="316"/>
      <c r="I7" s="316"/>
      <c r="J7" s="316"/>
      <c r="K7" s="316"/>
      <c r="L7" s="316"/>
      <c r="M7" s="316"/>
      <c r="N7" s="316"/>
      <c r="O7" s="316"/>
      <c r="P7" s="316"/>
      <c r="Q7" s="316"/>
      <c r="R7" s="316"/>
      <c r="S7" s="316"/>
    </row>
    <row r="8" spans="1:19" ht="22.5" x14ac:dyDescent="0.45">
      <c r="A8" s="479" t="s">
        <v>104</v>
      </c>
      <c r="B8" s="479"/>
      <c r="C8" s="479"/>
      <c r="D8" s="479"/>
      <c r="E8" s="479"/>
      <c r="F8" s="479"/>
      <c r="G8" s="479"/>
      <c r="H8" s="479"/>
      <c r="I8" s="479"/>
      <c r="J8" s="479"/>
      <c r="K8" s="479"/>
      <c r="L8" s="479"/>
      <c r="M8" s="479"/>
      <c r="N8" s="479"/>
      <c r="O8" s="479"/>
      <c r="P8" s="479"/>
      <c r="Q8" s="479"/>
      <c r="R8" s="479"/>
      <c r="S8" s="479"/>
    </row>
  </sheetData>
  <sheetProtection sheet="1" selectLockedCells="1" selectUnlockedCells="1"/>
  <mergeCells count="3">
    <mergeCell ref="A5:S5"/>
    <mergeCell ref="A6:S6"/>
    <mergeCell ref="A8:S8"/>
  </mergeCells>
  <hyperlinks>
    <hyperlink ref="A6:S6" r:id="rId1" display="Please see the Student Employment forms page for the Spring 2023 Timesheet." xr:uid="{00000000-0004-0000-0B00-000000000000}"/>
    <hyperlink ref="A8:S8" r:id="rId2" display="You can find the full calendar and TRR Due Dates at: http://www.uccs.edu/stuemp/calendar.html " xr:uid="{00000000-0004-0000-0B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R320"/>
  <sheetViews>
    <sheetView tabSelected="1" workbookViewId="0">
      <selection activeCell="B4" sqref="B4"/>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2.7265625" style="34" bestFit="1" customWidth="1"/>
    <col min="13" max="16384" width="9.1796875" style="34"/>
  </cols>
  <sheetData>
    <row r="1" spans="1:15" s="27" customFormat="1" ht="44.25" customHeight="1" thickTop="1" x14ac:dyDescent="0.65">
      <c r="A1" s="362" t="s">
        <v>0</v>
      </c>
      <c r="B1" s="363"/>
      <c r="C1" s="363"/>
      <c r="D1" s="363"/>
      <c r="E1" s="363"/>
      <c r="F1" s="363"/>
      <c r="G1" s="363"/>
      <c r="H1" s="363"/>
      <c r="I1" s="363"/>
      <c r="J1" s="363"/>
      <c r="K1" s="363"/>
      <c r="L1" s="364"/>
      <c r="M1" s="26"/>
      <c r="N1" s="26"/>
    </row>
    <row r="2" spans="1:15" s="28" customFormat="1" ht="33" customHeight="1" x14ac:dyDescent="0.6">
      <c r="A2" s="365" t="s">
        <v>1</v>
      </c>
      <c r="B2" s="366"/>
      <c r="C2" s="366"/>
      <c r="D2" s="366"/>
      <c r="E2" s="366"/>
      <c r="F2" s="366"/>
      <c r="G2" s="366"/>
      <c r="H2" s="366"/>
      <c r="I2" s="366"/>
      <c r="J2" s="366"/>
      <c r="K2" s="366"/>
      <c r="L2" s="367"/>
    </row>
    <row r="3" spans="1:15" ht="33.75" customHeight="1" thickBot="1" x14ac:dyDescent="0.45">
      <c r="A3" s="29"/>
      <c r="B3" s="30" t="s">
        <v>108</v>
      </c>
      <c r="C3" s="31" t="str">
        <f>Dec_26___Jan_08</f>
        <v>4 January - 17 January</v>
      </c>
      <c r="D3" s="31"/>
      <c r="E3" s="31"/>
      <c r="F3" s="31"/>
      <c r="G3" s="31"/>
      <c r="H3" s="31"/>
      <c r="I3" s="31"/>
      <c r="J3" s="31"/>
      <c r="K3" s="31"/>
      <c r="L3" s="32"/>
      <c r="M3" s="33"/>
    </row>
    <row r="4" spans="1:15" ht="40.5" customHeight="1" thickTop="1" thickBot="1" x14ac:dyDescent="0.55000000000000004">
      <c r="A4" s="35" t="s">
        <v>2</v>
      </c>
      <c r="B4" s="36"/>
      <c r="C4" s="37" t="s">
        <v>4</v>
      </c>
      <c r="D4" s="38"/>
      <c r="E4" s="38"/>
      <c r="F4" s="38"/>
      <c r="G4" s="39"/>
      <c r="H4" s="38"/>
      <c r="I4" s="38"/>
      <c r="J4" s="38"/>
      <c r="K4" s="37" t="s">
        <v>3</v>
      </c>
      <c r="L4" s="40" t="s">
        <v>309</v>
      </c>
    </row>
    <row r="5" spans="1:15" x14ac:dyDescent="0.3">
      <c r="A5" s="41"/>
      <c r="B5" s="42"/>
      <c r="L5" s="43"/>
    </row>
    <row r="6" spans="1:15" ht="15.5" thickBot="1" x14ac:dyDescent="0.35">
      <c r="A6" s="41" t="s">
        <v>84</v>
      </c>
      <c r="B6" s="44"/>
      <c r="C6" s="45" t="s">
        <v>85</v>
      </c>
      <c r="G6" s="46" t="s">
        <v>84</v>
      </c>
      <c r="H6" s="46"/>
      <c r="I6" s="46"/>
      <c r="J6" s="368"/>
      <c r="K6" s="368"/>
      <c r="L6" s="47" t="s">
        <v>85</v>
      </c>
    </row>
    <row r="7" spans="1:15" x14ac:dyDescent="0.3">
      <c r="A7" s="41"/>
      <c r="L7" s="43"/>
    </row>
    <row r="8" spans="1:15" ht="15.5" thickBot="1" x14ac:dyDescent="0.35">
      <c r="A8" s="41" t="s">
        <v>84</v>
      </c>
      <c r="B8" s="44"/>
      <c r="C8" s="45" t="s">
        <v>85</v>
      </c>
      <c r="G8" s="46" t="s">
        <v>84</v>
      </c>
      <c r="H8" s="46"/>
      <c r="I8" s="46"/>
      <c r="J8" s="368"/>
      <c r="K8" s="368"/>
      <c r="L8" s="47" t="s">
        <v>85</v>
      </c>
    </row>
    <row r="9" spans="1:15" ht="27.75" customHeight="1" thickBot="1" x14ac:dyDescent="0.35">
      <c r="A9" s="41" t="s">
        <v>5</v>
      </c>
      <c r="B9" s="370"/>
      <c r="C9" s="370"/>
      <c r="D9" s="33"/>
      <c r="E9" s="33"/>
      <c r="F9" s="33"/>
      <c r="G9" s="33"/>
      <c r="H9" s="33"/>
      <c r="I9" s="33"/>
      <c r="J9" s="33"/>
      <c r="K9" s="48" t="s">
        <v>6</v>
      </c>
      <c r="L9" s="49" t="str">
        <f>'Spring 2026 Pay Schedule '!F3</f>
        <v>Spring 2026</v>
      </c>
      <c r="O9" s="33"/>
    </row>
    <row r="10" spans="1:15" ht="32.25" customHeight="1" thickBot="1" x14ac:dyDescent="0.35">
      <c r="A10" s="41" t="s">
        <v>7</v>
      </c>
      <c r="B10" s="50"/>
      <c r="C10" s="48" t="s">
        <v>8</v>
      </c>
      <c r="D10" s="33"/>
      <c r="E10" s="33"/>
      <c r="F10" s="33"/>
      <c r="G10" s="51"/>
      <c r="H10" s="33"/>
      <c r="I10" s="33"/>
      <c r="J10" s="356" t="s">
        <v>21</v>
      </c>
      <c r="K10" s="357"/>
      <c r="L10" s="52">
        <f>IF(G10&lt;1,0,B10/G10)</f>
        <v>0</v>
      </c>
    </row>
    <row r="11" spans="1:15" ht="39" customHeight="1" thickBot="1" x14ac:dyDescent="0.35">
      <c r="A11" s="358" t="s">
        <v>9</v>
      </c>
      <c r="B11" s="359"/>
      <c r="C11" s="359"/>
      <c r="D11" s="53"/>
      <c r="E11" s="53"/>
      <c r="F11" s="53"/>
      <c r="G11" s="54">
        <f>L10/20</f>
        <v>0</v>
      </c>
      <c r="H11" s="33"/>
      <c r="I11" s="33"/>
      <c r="J11" s="33"/>
      <c r="K11" s="33"/>
      <c r="L11" s="55"/>
    </row>
    <row r="12" spans="1:15" ht="18" thickBot="1" x14ac:dyDescent="0.35">
      <c r="A12" s="371"/>
      <c r="B12" s="372"/>
      <c r="C12" s="372"/>
      <c r="D12" s="372"/>
      <c r="E12" s="372"/>
      <c r="F12" s="372"/>
      <c r="G12" s="372"/>
      <c r="H12" s="372"/>
      <c r="I12" s="372"/>
      <c r="J12" s="372"/>
      <c r="K12" s="372"/>
      <c r="L12" s="373"/>
    </row>
    <row r="13" spans="1:15" ht="65.25" customHeight="1" thickTop="1" x14ac:dyDescent="0.3">
      <c r="A13" s="56" t="s">
        <v>12</v>
      </c>
      <c r="B13" s="57" t="s">
        <v>75</v>
      </c>
      <c r="C13" s="58" t="s">
        <v>17</v>
      </c>
      <c r="D13" s="59" t="s">
        <v>14</v>
      </c>
      <c r="E13" s="60" t="s">
        <v>76</v>
      </c>
      <c r="F13" s="61"/>
      <c r="G13" s="62" t="s">
        <v>15</v>
      </c>
      <c r="H13" s="59" t="s">
        <v>76</v>
      </c>
      <c r="I13" s="61"/>
      <c r="J13" s="63" t="s">
        <v>14</v>
      </c>
      <c r="K13" s="57" t="s">
        <v>16</v>
      </c>
      <c r="L13" s="64" t="s">
        <v>18</v>
      </c>
    </row>
    <row r="14" spans="1:15" x14ac:dyDescent="0.3">
      <c r="A14" s="65"/>
      <c r="B14" s="66"/>
      <c r="C14" s="67"/>
      <c r="D14" s="68">
        <f>C14-B14</f>
        <v>0</v>
      </c>
      <c r="E14" s="69">
        <f>D14</f>
        <v>0</v>
      </c>
      <c r="F14" s="70">
        <f>E14*24</f>
        <v>0</v>
      </c>
      <c r="G14" s="71"/>
      <c r="H14" s="69">
        <f>G14</f>
        <v>0</v>
      </c>
      <c r="I14" s="70">
        <f>H14*24</f>
        <v>0</v>
      </c>
      <c r="J14" s="72">
        <f>F14-I14</f>
        <v>0</v>
      </c>
      <c r="K14" s="73">
        <f>J14*$G$10</f>
        <v>0</v>
      </c>
      <c r="L14" s="74">
        <f>L10-J14</f>
        <v>0</v>
      </c>
    </row>
    <row r="15" spans="1:15" x14ac:dyDescent="0.3">
      <c r="A15" s="65"/>
      <c r="B15" s="66"/>
      <c r="C15" s="67"/>
      <c r="D15" s="75">
        <f t="shared" ref="D15:D32" si="0">C15-B15</f>
        <v>0</v>
      </c>
      <c r="E15" s="76">
        <f t="shared" ref="E15:E32" si="1">D15</f>
        <v>0</v>
      </c>
      <c r="F15" s="77">
        <f t="shared" ref="F15:F32" si="2">E15*24</f>
        <v>0</v>
      </c>
      <c r="G15" s="71"/>
      <c r="H15" s="76">
        <f t="shared" ref="H15:H32" si="3">G15</f>
        <v>0</v>
      </c>
      <c r="I15" s="77">
        <f t="shared" ref="I15:I32" si="4">H15*24</f>
        <v>0</v>
      </c>
      <c r="J15" s="78">
        <f>F15-I15</f>
        <v>0</v>
      </c>
      <c r="K15" s="79">
        <f t="shared" ref="K15:K32" si="5">J15*$G$10</f>
        <v>0</v>
      </c>
      <c r="L15" s="74">
        <f>L14-J15</f>
        <v>0</v>
      </c>
    </row>
    <row r="16" spans="1:15" x14ac:dyDescent="0.3">
      <c r="A16" s="65"/>
      <c r="B16" s="66"/>
      <c r="C16" s="67"/>
      <c r="D16" s="68">
        <f t="shared" si="0"/>
        <v>0</v>
      </c>
      <c r="E16" s="69">
        <f t="shared" si="1"/>
        <v>0</v>
      </c>
      <c r="F16" s="70">
        <f t="shared" si="2"/>
        <v>0</v>
      </c>
      <c r="G16" s="71"/>
      <c r="H16" s="69">
        <f t="shared" si="3"/>
        <v>0</v>
      </c>
      <c r="I16" s="70">
        <f t="shared" si="4"/>
        <v>0</v>
      </c>
      <c r="J16" s="72">
        <f>F16-I16</f>
        <v>0</v>
      </c>
      <c r="K16" s="73">
        <f t="shared" si="5"/>
        <v>0</v>
      </c>
      <c r="L16" s="80">
        <f t="shared" ref="L16:L32" si="6">L15-J16</f>
        <v>0</v>
      </c>
    </row>
    <row r="17" spans="1:12" x14ac:dyDescent="0.3">
      <c r="A17" s="65"/>
      <c r="B17" s="66"/>
      <c r="C17" s="67"/>
      <c r="D17" s="75">
        <f t="shared" si="0"/>
        <v>0</v>
      </c>
      <c r="E17" s="76">
        <f t="shared" si="1"/>
        <v>0</v>
      </c>
      <c r="F17" s="77">
        <f t="shared" si="2"/>
        <v>0</v>
      </c>
      <c r="G17" s="71"/>
      <c r="H17" s="76">
        <f t="shared" si="3"/>
        <v>0</v>
      </c>
      <c r="I17" s="77">
        <f t="shared" si="4"/>
        <v>0</v>
      </c>
      <c r="J17" s="78">
        <f t="shared" ref="J17:J32" si="7">F17-I17</f>
        <v>0</v>
      </c>
      <c r="K17" s="79">
        <f t="shared" si="5"/>
        <v>0</v>
      </c>
      <c r="L17" s="81">
        <f t="shared" si="6"/>
        <v>0</v>
      </c>
    </row>
    <row r="18" spans="1:12" x14ac:dyDescent="0.3">
      <c r="A18" s="65"/>
      <c r="B18" s="66"/>
      <c r="C18" s="67"/>
      <c r="D18" s="68">
        <f t="shared" si="0"/>
        <v>0</v>
      </c>
      <c r="E18" s="69">
        <f t="shared" si="1"/>
        <v>0</v>
      </c>
      <c r="F18" s="70">
        <f t="shared" si="2"/>
        <v>0</v>
      </c>
      <c r="G18" s="71"/>
      <c r="H18" s="69">
        <f t="shared" si="3"/>
        <v>0</v>
      </c>
      <c r="I18" s="70">
        <f t="shared" si="4"/>
        <v>0</v>
      </c>
      <c r="J18" s="72">
        <f t="shared" si="7"/>
        <v>0</v>
      </c>
      <c r="K18" s="73">
        <f t="shared" si="5"/>
        <v>0</v>
      </c>
      <c r="L18" s="74">
        <f t="shared" si="6"/>
        <v>0</v>
      </c>
    </row>
    <row r="19" spans="1:12" x14ac:dyDescent="0.3">
      <c r="A19" s="65"/>
      <c r="B19" s="66"/>
      <c r="C19" s="67"/>
      <c r="D19" s="75">
        <f t="shared" si="0"/>
        <v>0</v>
      </c>
      <c r="E19" s="76">
        <f t="shared" si="1"/>
        <v>0</v>
      </c>
      <c r="F19" s="77">
        <f t="shared" si="2"/>
        <v>0</v>
      </c>
      <c r="G19" s="71"/>
      <c r="H19" s="76">
        <f t="shared" si="3"/>
        <v>0</v>
      </c>
      <c r="I19" s="77">
        <f t="shared" si="4"/>
        <v>0</v>
      </c>
      <c r="J19" s="78">
        <f t="shared" si="7"/>
        <v>0</v>
      </c>
      <c r="K19" s="79">
        <f t="shared" si="5"/>
        <v>0</v>
      </c>
      <c r="L19" s="74">
        <f t="shared" si="6"/>
        <v>0</v>
      </c>
    </row>
    <row r="20" spans="1:12" x14ac:dyDescent="0.3">
      <c r="A20" s="65"/>
      <c r="B20" s="66"/>
      <c r="C20" s="67"/>
      <c r="D20" s="68">
        <f t="shared" si="0"/>
        <v>0</v>
      </c>
      <c r="E20" s="69">
        <f t="shared" si="1"/>
        <v>0</v>
      </c>
      <c r="F20" s="70">
        <f t="shared" si="2"/>
        <v>0</v>
      </c>
      <c r="G20" s="71"/>
      <c r="H20" s="69">
        <f t="shared" si="3"/>
        <v>0</v>
      </c>
      <c r="I20" s="70">
        <f t="shared" si="4"/>
        <v>0</v>
      </c>
      <c r="J20" s="72">
        <f t="shared" si="7"/>
        <v>0</v>
      </c>
      <c r="K20" s="73">
        <f t="shared" si="5"/>
        <v>0</v>
      </c>
      <c r="L20" s="80">
        <f t="shared" si="6"/>
        <v>0</v>
      </c>
    </row>
    <row r="21" spans="1:12" x14ac:dyDescent="0.3">
      <c r="A21" s="65"/>
      <c r="B21" s="66"/>
      <c r="C21" s="67"/>
      <c r="D21" s="75">
        <f t="shared" si="0"/>
        <v>0</v>
      </c>
      <c r="E21" s="76">
        <f t="shared" si="1"/>
        <v>0</v>
      </c>
      <c r="F21" s="77">
        <f t="shared" si="2"/>
        <v>0</v>
      </c>
      <c r="G21" s="71"/>
      <c r="H21" s="76">
        <f t="shared" si="3"/>
        <v>0</v>
      </c>
      <c r="I21" s="77">
        <f t="shared" si="4"/>
        <v>0</v>
      </c>
      <c r="J21" s="78">
        <f t="shared" si="7"/>
        <v>0</v>
      </c>
      <c r="K21" s="79">
        <f t="shared" si="5"/>
        <v>0</v>
      </c>
      <c r="L21" s="81">
        <f t="shared" si="6"/>
        <v>0</v>
      </c>
    </row>
    <row r="22" spans="1:12" x14ac:dyDescent="0.3">
      <c r="A22" s="65"/>
      <c r="B22" s="66"/>
      <c r="C22" s="67"/>
      <c r="D22" s="68">
        <f t="shared" si="0"/>
        <v>0</v>
      </c>
      <c r="E22" s="69">
        <f t="shared" si="1"/>
        <v>0</v>
      </c>
      <c r="F22" s="70">
        <f t="shared" si="2"/>
        <v>0</v>
      </c>
      <c r="G22" s="71"/>
      <c r="H22" s="69">
        <f t="shared" si="3"/>
        <v>0</v>
      </c>
      <c r="I22" s="70">
        <f t="shared" si="4"/>
        <v>0</v>
      </c>
      <c r="J22" s="72">
        <f t="shared" si="7"/>
        <v>0</v>
      </c>
      <c r="K22" s="73">
        <f t="shared" si="5"/>
        <v>0</v>
      </c>
      <c r="L22" s="80">
        <f t="shared" si="6"/>
        <v>0</v>
      </c>
    </row>
    <row r="23" spans="1:12" x14ac:dyDescent="0.3">
      <c r="A23" s="65"/>
      <c r="B23" s="66"/>
      <c r="C23" s="67"/>
      <c r="D23" s="75">
        <f t="shared" si="0"/>
        <v>0</v>
      </c>
      <c r="E23" s="76">
        <f t="shared" si="1"/>
        <v>0</v>
      </c>
      <c r="F23" s="77">
        <f t="shared" si="2"/>
        <v>0</v>
      </c>
      <c r="G23" s="71"/>
      <c r="H23" s="76">
        <f t="shared" si="3"/>
        <v>0</v>
      </c>
      <c r="I23" s="77">
        <f t="shared" si="4"/>
        <v>0</v>
      </c>
      <c r="J23" s="78">
        <f t="shared" si="7"/>
        <v>0</v>
      </c>
      <c r="K23" s="79">
        <f t="shared" si="5"/>
        <v>0</v>
      </c>
      <c r="L23" s="81">
        <f t="shared" si="6"/>
        <v>0</v>
      </c>
    </row>
    <row r="24" spans="1:12" x14ac:dyDescent="0.3">
      <c r="A24" s="65"/>
      <c r="B24" s="66"/>
      <c r="C24" s="67"/>
      <c r="D24" s="68">
        <f t="shared" si="0"/>
        <v>0</v>
      </c>
      <c r="E24" s="69">
        <f t="shared" si="1"/>
        <v>0</v>
      </c>
      <c r="F24" s="70">
        <f t="shared" si="2"/>
        <v>0</v>
      </c>
      <c r="G24" s="71"/>
      <c r="H24" s="69">
        <f t="shared" si="3"/>
        <v>0</v>
      </c>
      <c r="I24" s="70">
        <f t="shared" si="4"/>
        <v>0</v>
      </c>
      <c r="J24" s="72">
        <f t="shared" si="7"/>
        <v>0</v>
      </c>
      <c r="K24" s="73">
        <f t="shared" si="5"/>
        <v>0</v>
      </c>
      <c r="L24" s="81">
        <f t="shared" si="6"/>
        <v>0</v>
      </c>
    </row>
    <row r="25" spans="1:12" x14ac:dyDescent="0.3">
      <c r="A25" s="65"/>
      <c r="B25" s="66"/>
      <c r="C25" s="67"/>
      <c r="D25" s="75">
        <f t="shared" si="0"/>
        <v>0</v>
      </c>
      <c r="E25" s="76">
        <f t="shared" si="1"/>
        <v>0</v>
      </c>
      <c r="F25" s="77">
        <f t="shared" si="2"/>
        <v>0</v>
      </c>
      <c r="G25" s="71"/>
      <c r="H25" s="76">
        <f t="shared" si="3"/>
        <v>0</v>
      </c>
      <c r="I25" s="77">
        <f t="shared" si="4"/>
        <v>0</v>
      </c>
      <c r="J25" s="78">
        <f t="shared" si="7"/>
        <v>0</v>
      </c>
      <c r="K25" s="79">
        <f t="shared" si="5"/>
        <v>0</v>
      </c>
      <c r="L25" s="81">
        <f t="shared" si="6"/>
        <v>0</v>
      </c>
    </row>
    <row r="26" spans="1:12" x14ac:dyDescent="0.3">
      <c r="A26" s="65"/>
      <c r="B26" s="66"/>
      <c r="C26" s="67"/>
      <c r="D26" s="68">
        <f t="shared" si="0"/>
        <v>0</v>
      </c>
      <c r="E26" s="69">
        <f t="shared" si="1"/>
        <v>0</v>
      </c>
      <c r="F26" s="70">
        <f t="shared" si="2"/>
        <v>0</v>
      </c>
      <c r="G26" s="71"/>
      <c r="H26" s="69">
        <f t="shared" si="3"/>
        <v>0</v>
      </c>
      <c r="I26" s="70">
        <f t="shared" si="4"/>
        <v>0</v>
      </c>
      <c r="J26" s="72">
        <f t="shared" si="7"/>
        <v>0</v>
      </c>
      <c r="K26" s="73">
        <f t="shared" si="5"/>
        <v>0</v>
      </c>
      <c r="L26" s="80">
        <f t="shared" si="6"/>
        <v>0</v>
      </c>
    </row>
    <row r="27" spans="1:12" x14ac:dyDescent="0.3">
      <c r="A27" s="65"/>
      <c r="B27" s="66"/>
      <c r="C27" s="67"/>
      <c r="D27" s="75">
        <f t="shared" si="0"/>
        <v>0</v>
      </c>
      <c r="E27" s="76">
        <f t="shared" si="1"/>
        <v>0</v>
      </c>
      <c r="F27" s="77">
        <f t="shared" si="2"/>
        <v>0</v>
      </c>
      <c r="G27" s="71"/>
      <c r="H27" s="76">
        <f t="shared" si="3"/>
        <v>0</v>
      </c>
      <c r="I27" s="77">
        <f t="shared" si="4"/>
        <v>0</v>
      </c>
      <c r="J27" s="78">
        <f t="shared" si="7"/>
        <v>0</v>
      </c>
      <c r="K27" s="79">
        <f t="shared" si="5"/>
        <v>0</v>
      </c>
      <c r="L27" s="81">
        <f t="shared" si="6"/>
        <v>0</v>
      </c>
    </row>
    <row r="28" spans="1:12" x14ac:dyDescent="0.3">
      <c r="A28" s="65"/>
      <c r="B28" s="66"/>
      <c r="C28" s="67"/>
      <c r="D28" s="68">
        <f t="shared" si="0"/>
        <v>0</v>
      </c>
      <c r="E28" s="69">
        <f t="shared" si="1"/>
        <v>0</v>
      </c>
      <c r="F28" s="70">
        <f t="shared" si="2"/>
        <v>0</v>
      </c>
      <c r="G28" s="71"/>
      <c r="H28" s="69">
        <f t="shared" si="3"/>
        <v>0</v>
      </c>
      <c r="I28" s="70">
        <f t="shared" si="4"/>
        <v>0</v>
      </c>
      <c r="J28" s="72">
        <f t="shared" si="7"/>
        <v>0</v>
      </c>
      <c r="K28" s="73">
        <f t="shared" si="5"/>
        <v>0</v>
      </c>
      <c r="L28" s="80">
        <f t="shared" si="6"/>
        <v>0</v>
      </c>
    </row>
    <row r="29" spans="1:12" x14ac:dyDescent="0.3">
      <c r="A29" s="65"/>
      <c r="B29" s="66"/>
      <c r="C29" s="67"/>
      <c r="D29" s="75">
        <f t="shared" si="0"/>
        <v>0</v>
      </c>
      <c r="E29" s="76">
        <f t="shared" si="1"/>
        <v>0</v>
      </c>
      <c r="F29" s="77">
        <f t="shared" si="2"/>
        <v>0</v>
      </c>
      <c r="G29" s="71"/>
      <c r="H29" s="76">
        <f t="shared" si="3"/>
        <v>0</v>
      </c>
      <c r="I29" s="77">
        <f t="shared" si="4"/>
        <v>0</v>
      </c>
      <c r="J29" s="78">
        <f t="shared" si="7"/>
        <v>0</v>
      </c>
      <c r="K29" s="79">
        <f t="shared" si="5"/>
        <v>0</v>
      </c>
      <c r="L29" s="81">
        <f t="shared" si="6"/>
        <v>0</v>
      </c>
    </row>
    <row r="30" spans="1:12" x14ac:dyDescent="0.3">
      <c r="A30" s="65"/>
      <c r="B30" s="66"/>
      <c r="C30" s="67"/>
      <c r="D30" s="68">
        <f t="shared" si="0"/>
        <v>0</v>
      </c>
      <c r="E30" s="69">
        <f t="shared" si="1"/>
        <v>0</v>
      </c>
      <c r="F30" s="70">
        <f t="shared" si="2"/>
        <v>0</v>
      </c>
      <c r="G30" s="71"/>
      <c r="H30" s="69">
        <f t="shared" si="3"/>
        <v>0</v>
      </c>
      <c r="I30" s="70">
        <f t="shared" si="4"/>
        <v>0</v>
      </c>
      <c r="J30" s="72">
        <f t="shared" si="7"/>
        <v>0</v>
      </c>
      <c r="K30" s="73">
        <f t="shared" si="5"/>
        <v>0</v>
      </c>
      <c r="L30" s="74">
        <f t="shared" si="6"/>
        <v>0</v>
      </c>
    </row>
    <row r="31" spans="1:12" x14ac:dyDescent="0.3">
      <c r="A31" s="65"/>
      <c r="B31" s="66"/>
      <c r="C31" s="67"/>
      <c r="D31" s="68">
        <f t="shared" si="0"/>
        <v>0</v>
      </c>
      <c r="E31" s="69">
        <f t="shared" si="1"/>
        <v>0</v>
      </c>
      <c r="F31" s="70">
        <f t="shared" si="2"/>
        <v>0</v>
      </c>
      <c r="G31" s="71"/>
      <c r="H31" s="69">
        <f t="shared" si="3"/>
        <v>0</v>
      </c>
      <c r="I31" s="70">
        <f t="shared" si="4"/>
        <v>0</v>
      </c>
      <c r="J31" s="72">
        <f t="shared" si="7"/>
        <v>0</v>
      </c>
      <c r="K31" s="73">
        <f t="shared" si="5"/>
        <v>0</v>
      </c>
      <c r="L31" s="74">
        <f t="shared" si="6"/>
        <v>0</v>
      </c>
    </row>
    <row r="32" spans="1:12" ht="15.5" thickBot="1" x14ac:dyDescent="0.35">
      <c r="A32" s="65"/>
      <c r="B32" s="66"/>
      <c r="C32" s="67"/>
      <c r="D32" s="82">
        <f t="shared" si="0"/>
        <v>0</v>
      </c>
      <c r="E32" s="83">
        <f t="shared" si="1"/>
        <v>0</v>
      </c>
      <c r="F32" s="84">
        <f t="shared" si="2"/>
        <v>0</v>
      </c>
      <c r="G32" s="71"/>
      <c r="H32" s="83">
        <f t="shared" si="3"/>
        <v>0</v>
      </c>
      <c r="I32" s="84">
        <f t="shared" si="4"/>
        <v>0</v>
      </c>
      <c r="J32" s="85">
        <f t="shared" si="7"/>
        <v>0</v>
      </c>
      <c r="K32" s="86">
        <f t="shared" si="5"/>
        <v>0</v>
      </c>
      <c r="L32" s="87">
        <f t="shared" si="6"/>
        <v>0</v>
      </c>
    </row>
    <row r="33" spans="1:18" ht="16" thickTop="1" thickBot="1" x14ac:dyDescent="0.35">
      <c r="A33" s="340" t="s">
        <v>13</v>
      </c>
      <c r="B33" s="341"/>
      <c r="C33" s="341"/>
      <c r="D33" s="341"/>
      <c r="E33" s="341"/>
      <c r="F33" s="341"/>
      <c r="G33" s="341"/>
      <c r="H33" s="341"/>
      <c r="I33" s="341"/>
      <c r="J33" s="341"/>
      <c r="K33" s="341"/>
      <c r="L33" s="342"/>
    </row>
    <row r="34" spans="1:18" ht="15.5" thickTop="1" x14ac:dyDescent="0.3">
      <c r="A34" s="88"/>
      <c r="B34" s="53"/>
      <c r="C34" s="53"/>
      <c r="D34" s="53"/>
      <c r="E34" s="53"/>
      <c r="F34" s="53"/>
      <c r="G34" s="53"/>
      <c r="H34" s="53"/>
      <c r="I34" s="53"/>
      <c r="J34" s="53"/>
      <c r="K34" s="53"/>
      <c r="L34" s="53"/>
    </row>
    <row r="35" spans="1:18" ht="21" customHeight="1" x14ac:dyDescent="0.35">
      <c r="A35" s="89"/>
      <c r="B35" s="369" t="s">
        <v>77</v>
      </c>
      <c r="C35" s="369"/>
      <c r="D35" s="53"/>
      <c r="E35" s="53"/>
      <c r="F35" s="53"/>
      <c r="G35" s="53"/>
      <c r="H35" s="53"/>
      <c r="I35" s="53"/>
      <c r="J35" s="354" t="s">
        <v>344</v>
      </c>
      <c r="K35" s="355"/>
      <c r="L35" s="355"/>
      <c r="M35" s="53"/>
    </row>
    <row r="36" spans="1:18" ht="17.5" x14ac:dyDescent="0.35">
      <c r="A36" s="90" t="s">
        <v>16</v>
      </c>
      <c r="B36" s="348">
        <f>G10*B37</f>
        <v>0</v>
      </c>
      <c r="C36" s="349"/>
      <c r="D36" s="91"/>
      <c r="E36" s="92"/>
      <c r="F36" s="93"/>
      <c r="G36" s="94"/>
      <c r="H36" s="95"/>
      <c r="I36" s="96"/>
      <c r="J36" s="348">
        <f>'4 Jan-17 Jan'!B36</f>
        <v>0</v>
      </c>
      <c r="K36" s="360"/>
      <c r="L36" s="361"/>
      <c r="M36" s="53"/>
    </row>
    <row r="37" spans="1:18" s="105" customFormat="1" ht="20" x14ac:dyDescent="0.4">
      <c r="A37" s="97" t="s">
        <v>14</v>
      </c>
      <c r="B37" s="352">
        <f>SUM(J14:J32)</f>
        <v>0</v>
      </c>
      <c r="C37" s="353"/>
      <c r="D37" s="98"/>
      <c r="E37" s="99"/>
      <c r="F37" s="100"/>
      <c r="G37" s="101"/>
      <c r="H37" s="102"/>
      <c r="I37" s="103"/>
      <c r="J37" s="345">
        <f>'4 Jan-17 Jan'!B37</f>
        <v>0</v>
      </c>
      <c r="K37" s="346"/>
      <c r="L37" s="347"/>
      <c r="M37" s="104"/>
    </row>
    <row r="38" spans="1:18" s="105" customFormat="1" ht="20" x14ac:dyDescent="0.4">
      <c r="A38" s="97"/>
      <c r="B38" s="106"/>
      <c r="C38" s="350" t="s">
        <v>88</v>
      </c>
      <c r="D38" s="351"/>
      <c r="E38" s="351"/>
      <c r="F38" s="351"/>
      <c r="G38" s="350"/>
      <c r="H38" s="350"/>
      <c r="I38" s="350"/>
      <c r="J38" s="350"/>
      <c r="K38" s="107">
        <f>L32</f>
        <v>0</v>
      </c>
      <c r="L38" s="108"/>
      <c r="M38" s="104"/>
    </row>
    <row r="39" spans="1:18" ht="43.5" customHeight="1" x14ac:dyDescent="0.3">
      <c r="A39" s="343"/>
      <c r="B39" s="344"/>
      <c r="C39" s="344"/>
      <c r="D39" s="53"/>
      <c r="E39" s="53"/>
      <c r="F39" s="53"/>
      <c r="H39" s="53"/>
      <c r="I39" s="53"/>
      <c r="J39" s="53"/>
      <c r="K39" s="109">
        <f ca="1">TODAY()</f>
        <v>46027</v>
      </c>
      <c r="L39" s="53"/>
      <c r="M39" s="53"/>
    </row>
    <row r="40" spans="1:18" x14ac:dyDescent="0.3">
      <c r="A40" s="338" t="s">
        <v>19</v>
      </c>
      <c r="B40" s="339"/>
      <c r="C40" s="339"/>
      <c r="D40" s="53"/>
      <c r="E40" s="53"/>
      <c r="F40" s="53"/>
      <c r="H40" s="53"/>
      <c r="I40" s="53"/>
      <c r="J40" s="53"/>
      <c r="K40" s="110" t="s">
        <v>12</v>
      </c>
      <c r="L40" s="53"/>
      <c r="M40" s="53"/>
    </row>
    <row r="41" spans="1:18" ht="21.75" customHeight="1" x14ac:dyDescent="0.3">
      <c r="A41" s="111" t="s">
        <v>110</v>
      </c>
      <c r="B41" s="112" t="str">
        <f>'Spring 2026 Pay Schedule '!C5</f>
        <v>Friday, January 30th, 2026</v>
      </c>
      <c r="C41" s="113"/>
      <c r="D41" s="53"/>
      <c r="E41" s="53"/>
      <c r="F41" s="53"/>
      <c r="G41" s="53"/>
      <c r="H41" s="53"/>
      <c r="I41" s="53"/>
      <c r="J41" s="53"/>
      <c r="K41" s="53"/>
      <c r="L41" s="53"/>
    </row>
    <row r="42" spans="1:18" ht="35.25" customHeight="1" thickBot="1" x14ac:dyDescent="0.35">
      <c r="A42" s="343"/>
      <c r="B42" s="344"/>
      <c r="C42" s="344"/>
    </row>
    <row r="43" spans="1:18" x14ac:dyDescent="0.3">
      <c r="A43" s="338" t="s">
        <v>86</v>
      </c>
      <c r="B43" s="339"/>
      <c r="C43" s="339"/>
      <c r="F43" s="114" t="s">
        <v>12</v>
      </c>
    </row>
    <row r="44" spans="1:18" ht="21.75" customHeight="1" x14ac:dyDescent="0.3">
      <c r="A44" s="382" t="s">
        <v>87</v>
      </c>
      <c r="B44" s="383"/>
      <c r="C44" s="383"/>
      <c r="D44" s="383"/>
      <c r="E44" s="383"/>
      <c r="F44" s="383"/>
      <c r="G44" s="383"/>
      <c r="H44" s="383"/>
      <c r="I44" s="383"/>
      <c r="J44" s="383"/>
      <c r="K44" s="383"/>
      <c r="L44" s="383"/>
      <c r="M44" s="115"/>
      <c r="N44" s="115"/>
      <c r="O44" s="115"/>
      <c r="P44" s="115"/>
    </row>
    <row r="45" spans="1:18" ht="68.25" customHeight="1" x14ac:dyDescent="0.3">
      <c r="A45" s="380" t="s">
        <v>106</v>
      </c>
      <c r="B45" s="381"/>
      <c r="C45" s="381"/>
      <c r="D45" s="381"/>
      <c r="E45" s="381"/>
      <c r="F45" s="381"/>
      <c r="G45" s="381"/>
      <c r="H45" s="381"/>
      <c r="I45" s="381"/>
      <c r="J45" s="381"/>
      <c r="K45" s="381"/>
      <c r="L45" s="381"/>
      <c r="M45" s="381"/>
      <c r="N45" s="381"/>
      <c r="O45" s="117"/>
      <c r="P45" s="117"/>
      <c r="Q45" s="117"/>
      <c r="R45" s="117"/>
    </row>
    <row r="46" spans="1:18" ht="51" customHeight="1" x14ac:dyDescent="0.3">
      <c r="A46" s="380" t="s">
        <v>107</v>
      </c>
      <c r="B46" s="381"/>
      <c r="C46" s="381"/>
      <c r="D46" s="381"/>
      <c r="E46" s="381"/>
      <c r="F46" s="381"/>
      <c r="G46" s="381"/>
      <c r="H46" s="381"/>
      <c r="I46" s="381"/>
      <c r="J46" s="381"/>
      <c r="K46" s="381"/>
      <c r="L46" s="381"/>
      <c r="M46" s="381"/>
      <c r="N46" s="118"/>
      <c r="O46" s="117"/>
      <c r="P46" s="117"/>
      <c r="Q46" s="117"/>
      <c r="R46" s="117"/>
    </row>
    <row r="47" spans="1:18" ht="27.75" customHeight="1" x14ac:dyDescent="0.3">
      <c r="A47" s="119" t="s">
        <v>20</v>
      </c>
      <c r="B47" s="379"/>
      <c r="C47" s="379"/>
      <c r="D47" s="379"/>
      <c r="E47" s="379"/>
      <c r="F47" s="379"/>
      <c r="G47" s="379"/>
      <c r="H47" s="379"/>
      <c r="I47" s="379"/>
      <c r="J47" s="379"/>
      <c r="K47" s="379"/>
      <c r="L47" s="379"/>
    </row>
    <row r="48" spans="1:18" x14ac:dyDescent="0.3">
      <c r="A48" s="89"/>
      <c r="B48" s="378"/>
      <c r="C48" s="378"/>
      <c r="D48" s="378"/>
      <c r="E48" s="378"/>
      <c r="F48" s="378"/>
      <c r="G48" s="378"/>
      <c r="H48" s="378"/>
      <c r="I48" s="378"/>
      <c r="J48" s="378"/>
      <c r="K48" s="378"/>
      <c r="L48" s="378"/>
    </row>
    <row r="49" spans="1:12" s="33" customFormat="1" ht="24.75" customHeight="1" x14ac:dyDescent="0.3">
      <c r="A49" s="376" t="s">
        <v>92</v>
      </c>
      <c r="B49" s="377"/>
      <c r="C49" s="377"/>
      <c r="D49" s="377"/>
      <c r="E49" s="377"/>
      <c r="F49" s="377"/>
      <c r="G49" s="377"/>
      <c r="H49" s="377"/>
      <c r="I49" s="377"/>
      <c r="J49" s="377"/>
      <c r="K49" s="377"/>
      <c r="L49" s="377"/>
    </row>
    <row r="50" spans="1:12" s="33" customFormat="1" ht="17.25" customHeight="1" x14ac:dyDescent="0.3">
      <c r="A50" s="374" t="s">
        <v>96</v>
      </c>
      <c r="B50" s="375"/>
      <c r="C50" s="375"/>
      <c r="D50" s="375"/>
      <c r="E50" s="375"/>
      <c r="F50" s="375"/>
      <c r="G50" s="375"/>
      <c r="H50" s="375"/>
      <c r="I50" s="375"/>
      <c r="J50" s="375"/>
      <c r="K50" s="375"/>
      <c r="L50" s="375"/>
    </row>
    <row r="52" spans="1:12" hidden="1" x14ac:dyDescent="0.3">
      <c r="A52" s="120"/>
    </row>
    <row r="53" spans="1:12" hidden="1" x14ac:dyDescent="0.3">
      <c r="A53" s="480" t="s">
        <v>22</v>
      </c>
      <c r="B53" s="481"/>
      <c r="C53" s="481"/>
      <c r="D53" s="481"/>
      <c r="E53" s="481"/>
      <c r="F53" s="481"/>
      <c r="G53" s="481"/>
      <c r="H53" s="481"/>
      <c r="I53" s="481"/>
      <c r="J53" s="481" t="s">
        <v>85</v>
      </c>
      <c r="K53" s="122"/>
    </row>
    <row r="54" spans="1:12" hidden="1" x14ac:dyDescent="0.3">
      <c r="A54" s="482"/>
      <c r="B54" s="481"/>
      <c r="C54" s="481"/>
      <c r="D54" s="481"/>
      <c r="E54" s="481"/>
      <c r="F54" s="481"/>
      <c r="G54" s="481"/>
      <c r="H54" s="481"/>
      <c r="I54" s="481"/>
      <c r="J54" s="483">
        <v>0.05</v>
      </c>
    </row>
    <row r="55" spans="1:12" hidden="1" x14ac:dyDescent="0.3">
      <c r="A55" s="482" t="s">
        <v>118</v>
      </c>
      <c r="B55" s="481"/>
      <c r="C55" s="481"/>
      <c r="D55" s="481"/>
      <c r="E55" s="481"/>
      <c r="F55" s="481"/>
      <c r="G55" s="481"/>
      <c r="H55" s="481"/>
      <c r="I55" s="481"/>
      <c r="J55" s="483">
        <v>0.1</v>
      </c>
    </row>
    <row r="56" spans="1:12" hidden="1" x14ac:dyDescent="0.3">
      <c r="A56" s="482" t="s">
        <v>119</v>
      </c>
      <c r="B56" s="481"/>
      <c r="C56" s="481"/>
      <c r="D56" s="481"/>
      <c r="E56" s="481"/>
      <c r="F56" s="481"/>
      <c r="G56" s="481"/>
      <c r="H56" s="481"/>
      <c r="I56" s="481"/>
      <c r="J56" s="483">
        <v>0.15</v>
      </c>
    </row>
    <row r="57" spans="1:12" hidden="1" x14ac:dyDescent="0.3">
      <c r="A57" s="482" t="s">
        <v>120</v>
      </c>
      <c r="B57" s="481"/>
      <c r="C57" s="481"/>
      <c r="D57" s="481"/>
      <c r="E57" s="481"/>
      <c r="F57" s="481"/>
      <c r="G57" s="481"/>
      <c r="H57" s="481"/>
      <c r="I57" s="481"/>
      <c r="J57" s="483">
        <v>0.2</v>
      </c>
    </row>
    <row r="58" spans="1:12" hidden="1" x14ac:dyDescent="0.3">
      <c r="A58" s="482" t="s">
        <v>121</v>
      </c>
      <c r="B58" s="481"/>
      <c r="C58" s="481"/>
      <c r="D58" s="481"/>
      <c r="E58" s="481"/>
      <c r="F58" s="481"/>
      <c r="G58" s="481"/>
      <c r="H58" s="481"/>
      <c r="I58" s="481"/>
      <c r="J58" s="483">
        <v>0.25</v>
      </c>
    </row>
    <row r="59" spans="1:12" hidden="1" x14ac:dyDescent="0.3">
      <c r="A59" s="482" t="s">
        <v>122</v>
      </c>
      <c r="B59" s="481"/>
      <c r="C59" s="481"/>
      <c r="D59" s="481"/>
      <c r="E59" s="481"/>
      <c r="F59" s="481"/>
      <c r="G59" s="481"/>
      <c r="H59" s="481"/>
      <c r="I59" s="481"/>
      <c r="J59" s="483">
        <v>0.3</v>
      </c>
    </row>
    <row r="60" spans="1:12" hidden="1" x14ac:dyDescent="0.3">
      <c r="A60" s="482" t="s">
        <v>123</v>
      </c>
      <c r="B60" s="481"/>
      <c r="C60" s="481"/>
      <c r="D60" s="481"/>
      <c r="E60" s="481"/>
      <c r="F60" s="481"/>
      <c r="G60" s="481"/>
      <c r="H60" s="481"/>
      <c r="I60" s="481"/>
      <c r="J60" s="483">
        <v>0.33</v>
      </c>
    </row>
    <row r="61" spans="1:12" hidden="1" x14ac:dyDescent="0.3">
      <c r="A61" s="482" t="s">
        <v>124</v>
      </c>
      <c r="B61" s="481"/>
      <c r="C61" s="481"/>
      <c r="D61" s="481"/>
      <c r="E61" s="481"/>
      <c r="F61" s="481"/>
      <c r="G61" s="481"/>
      <c r="H61" s="481"/>
      <c r="I61" s="481"/>
      <c r="J61" s="483">
        <v>0.34</v>
      </c>
    </row>
    <row r="62" spans="1:12" hidden="1" x14ac:dyDescent="0.3">
      <c r="A62" s="482" t="s">
        <v>125</v>
      </c>
      <c r="B62" s="481"/>
      <c r="C62" s="481"/>
      <c r="D62" s="481"/>
      <c r="E62" s="481"/>
      <c r="F62" s="481"/>
      <c r="G62" s="481"/>
      <c r="H62" s="481"/>
      <c r="I62" s="481"/>
      <c r="J62" s="483">
        <v>0.35</v>
      </c>
    </row>
    <row r="63" spans="1:12" hidden="1" x14ac:dyDescent="0.3">
      <c r="A63" s="482" t="s">
        <v>126</v>
      </c>
      <c r="B63" s="481"/>
      <c r="C63" s="481"/>
      <c r="D63" s="481"/>
      <c r="E63" s="481"/>
      <c r="F63" s="481"/>
      <c r="G63" s="481"/>
      <c r="H63" s="481"/>
      <c r="I63" s="481"/>
      <c r="J63" s="483">
        <v>0.4</v>
      </c>
    </row>
    <row r="64" spans="1:12" hidden="1" x14ac:dyDescent="0.3">
      <c r="A64" s="482" t="s">
        <v>127</v>
      </c>
      <c r="B64" s="481"/>
      <c r="C64" s="481"/>
      <c r="D64" s="481"/>
      <c r="E64" s="481"/>
      <c r="F64" s="481"/>
      <c r="G64" s="481"/>
      <c r="H64" s="481"/>
      <c r="I64" s="481"/>
      <c r="J64" s="483">
        <v>0.45</v>
      </c>
    </row>
    <row r="65" spans="1:10" hidden="1" x14ac:dyDescent="0.3">
      <c r="A65" s="482" t="s">
        <v>128</v>
      </c>
      <c r="B65" s="481"/>
      <c r="C65" s="481"/>
      <c r="D65" s="481"/>
      <c r="E65" s="481"/>
      <c r="F65" s="481"/>
      <c r="G65" s="481"/>
      <c r="H65" s="481"/>
      <c r="I65" s="481"/>
      <c r="J65" s="483">
        <v>0.5</v>
      </c>
    </row>
    <row r="66" spans="1:10" hidden="1" x14ac:dyDescent="0.3">
      <c r="A66" s="482" t="s">
        <v>129</v>
      </c>
      <c r="B66" s="481"/>
      <c r="C66" s="481"/>
      <c r="D66" s="481"/>
      <c r="E66" s="481"/>
      <c r="F66" s="481"/>
      <c r="G66" s="481"/>
      <c r="H66" s="481"/>
      <c r="I66" s="481"/>
      <c r="J66" s="483">
        <v>0.55000000000000004</v>
      </c>
    </row>
    <row r="67" spans="1:10" hidden="1" x14ac:dyDescent="0.3">
      <c r="A67" s="482" t="s">
        <v>130</v>
      </c>
      <c r="B67" s="481"/>
      <c r="C67" s="481"/>
      <c r="D67" s="481"/>
      <c r="E67" s="481"/>
      <c r="F67" s="481"/>
      <c r="G67" s="481"/>
      <c r="H67" s="481"/>
      <c r="I67" s="481"/>
      <c r="J67" s="483">
        <v>0.6</v>
      </c>
    </row>
    <row r="68" spans="1:10" hidden="1" x14ac:dyDescent="0.3">
      <c r="A68" s="482" t="s">
        <v>131</v>
      </c>
      <c r="B68" s="481"/>
      <c r="C68" s="481"/>
      <c r="D68" s="481"/>
      <c r="E68" s="481"/>
      <c r="F68" s="481"/>
      <c r="G68" s="481"/>
      <c r="H68" s="481"/>
      <c r="I68" s="481"/>
      <c r="J68" s="483">
        <v>0.65</v>
      </c>
    </row>
    <row r="69" spans="1:10" hidden="1" x14ac:dyDescent="0.3">
      <c r="A69" s="482" t="s">
        <v>132</v>
      </c>
      <c r="B69" s="481"/>
      <c r="C69" s="481"/>
      <c r="D69" s="481"/>
      <c r="E69" s="481"/>
      <c r="F69" s="481"/>
      <c r="G69" s="481"/>
      <c r="H69" s="481"/>
      <c r="I69" s="481"/>
      <c r="J69" s="483">
        <v>0.7</v>
      </c>
    </row>
    <row r="70" spans="1:10" hidden="1" x14ac:dyDescent="0.3">
      <c r="A70" s="482" t="s">
        <v>133</v>
      </c>
      <c r="B70" s="481"/>
      <c r="C70" s="481"/>
      <c r="D70" s="481"/>
      <c r="E70" s="481"/>
      <c r="F70" s="481"/>
      <c r="G70" s="481"/>
      <c r="H70" s="481"/>
      <c r="I70" s="481"/>
      <c r="J70" s="483">
        <v>0.75</v>
      </c>
    </row>
    <row r="71" spans="1:10" hidden="1" x14ac:dyDescent="0.3">
      <c r="A71" s="482" t="s">
        <v>134</v>
      </c>
      <c r="B71" s="481"/>
      <c r="C71" s="481"/>
      <c r="D71" s="481"/>
      <c r="E71" s="481"/>
      <c r="F71" s="481"/>
      <c r="G71" s="481"/>
      <c r="H71" s="481"/>
      <c r="I71" s="481"/>
      <c r="J71" s="483">
        <v>0.8</v>
      </c>
    </row>
    <row r="72" spans="1:10" hidden="1" x14ac:dyDescent="0.3">
      <c r="A72" s="482" t="s">
        <v>135</v>
      </c>
      <c r="B72" s="481"/>
      <c r="C72" s="481"/>
      <c r="D72" s="481"/>
      <c r="E72" s="481"/>
      <c r="F72" s="481"/>
      <c r="G72" s="481"/>
      <c r="H72" s="481"/>
      <c r="I72" s="481"/>
      <c r="J72" s="483">
        <v>0.85</v>
      </c>
    </row>
    <row r="73" spans="1:10" hidden="1" x14ac:dyDescent="0.3">
      <c r="A73" s="482" t="s">
        <v>136</v>
      </c>
      <c r="B73" s="481"/>
      <c r="C73" s="481"/>
      <c r="D73" s="481"/>
      <c r="E73" s="481"/>
      <c r="F73" s="481"/>
      <c r="G73" s="481"/>
      <c r="H73" s="481"/>
      <c r="I73" s="481"/>
      <c r="J73" s="483">
        <v>0.9</v>
      </c>
    </row>
    <row r="74" spans="1:10" hidden="1" x14ac:dyDescent="0.3">
      <c r="A74" s="482" t="s">
        <v>137</v>
      </c>
      <c r="B74" s="481"/>
      <c r="C74" s="481"/>
      <c r="D74" s="481"/>
      <c r="E74" s="481"/>
      <c r="F74" s="481"/>
      <c r="G74" s="481"/>
      <c r="H74" s="481"/>
      <c r="I74" s="481"/>
      <c r="J74" s="483">
        <v>0.95</v>
      </c>
    </row>
    <row r="75" spans="1:10" hidden="1" x14ac:dyDescent="0.3">
      <c r="A75" s="482" t="s">
        <v>138</v>
      </c>
      <c r="B75" s="481"/>
      <c r="C75" s="481"/>
      <c r="D75" s="481"/>
      <c r="E75" s="481"/>
      <c r="F75" s="481"/>
      <c r="G75" s="481"/>
      <c r="H75" s="481"/>
      <c r="I75" s="481"/>
      <c r="J75" s="483">
        <v>1</v>
      </c>
    </row>
    <row r="76" spans="1:10" hidden="1" x14ac:dyDescent="0.3">
      <c r="A76" s="482" t="s">
        <v>139</v>
      </c>
      <c r="B76" s="481"/>
      <c r="C76" s="481"/>
      <c r="D76" s="481"/>
      <c r="E76" s="481"/>
      <c r="F76" s="481"/>
      <c r="G76" s="481"/>
      <c r="H76" s="481"/>
      <c r="I76" s="481"/>
      <c r="J76" s="481"/>
    </row>
    <row r="77" spans="1:10" hidden="1" x14ac:dyDescent="0.3">
      <c r="A77" s="482" t="s">
        <v>140</v>
      </c>
      <c r="B77" s="481"/>
      <c r="C77" s="481"/>
      <c r="D77" s="481"/>
      <c r="E77" s="481"/>
      <c r="F77" s="481"/>
      <c r="G77" s="481"/>
      <c r="H77" s="481"/>
      <c r="I77" s="481"/>
      <c r="J77" s="481"/>
    </row>
    <row r="78" spans="1:10" hidden="1" x14ac:dyDescent="0.3">
      <c r="A78" s="482" t="s">
        <v>141</v>
      </c>
      <c r="B78" s="481"/>
      <c r="C78" s="481"/>
      <c r="D78" s="481"/>
      <c r="E78" s="481"/>
      <c r="F78" s="481"/>
      <c r="G78" s="481"/>
      <c r="H78" s="481"/>
      <c r="I78" s="481"/>
      <c r="J78" s="481"/>
    </row>
    <row r="79" spans="1:10" hidden="1" x14ac:dyDescent="0.3">
      <c r="A79" s="482" t="s">
        <v>142</v>
      </c>
      <c r="B79" s="481"/>
      <c r="C79" s="481"/>
      <c r="D79" s="481"/>
      <c r="E79" s="481"/>
      <c r="F79" s="481"/>
      <c r="G79" s="481"/>
      <c r="H79" s="481"/>
      <c r="I79" s="481"/>
      <c r="J79" s="481"/>
    </row>
    <row r="80" spans="1:10" hidden="1" x14ac:dyDescent="0.3">
      <c r="A80" s="482" t="s">
        <v>143</v>
      </c>
      <c r="B80" s="481"/>
      <c r="C80" s="481"/>
      <c r="D80" s="481"/>
      <c r="E80" s="481"/>
      <c r="F80" s="481"/>
      <c r="G80" s="481"/>
      <c r="H80" s="481"/>
      <c r="I80" s="481"/>
      <c r="J80" s="481"/>
    </row>
    <row r="81" spans="1:10" hidden="1" x14ac:dyDescent="0.3">
      <c r="A81" s="482" t="s">
        <v>144</v>
      </c>
      <c r="B81" s="481"/>
      <c r="C81" s="481"/>
      <c r="D81" s="481"/>
      <c r="E81" s="481"/>
      <c r="F81" s="481"/>
      <c r="G81" s="481"/>
      <c r="H81" s="481"/>
      <c r="I81" s="481"/>
      <c r="J81" s="481"/>
    </row>
    <row r="82" spans="1:10" hidden="1" x14ac:dyDescent="0.3">
      <c r="A82" s="482" t="s">
        <v>145</v>
      </c>
      <c r="B82" s="481"/>
      <c r="C82" s="481"/>
      <c r="D82" s="481"/>
      <c r="E82" s="481"/>
      <c r="F82" s="481"/>
      <c r="G82" s="481"/>
      <c r="H82" s="481"/>
      <c r="I82" s="481"/>
      <c r="J82" s="481"/>
    </row>
    <row r="83" spans="1:10" hidden="1" x14ac:dyDescent="0.3">
      <c r="A83" s="482" t="s">
        <v>146</v>
      </c>
      <c r="B83" s="481"/>
      <c r="C83" s="481"/>
      <c r="D83" s="481"/>
      <c r="E83" s="481"/>
      <c r="F83" s="481"/>
      <c r="G83" s="481"/>
      <c r="H83" s="481"/>
      <c r="I83" s="481"/>
      <c r="J83" s="481"/>
    </row>
    <row r="84" spans="1:10" hidden="1" x14ac:dyDescent="0.3">
      <c r="A84" s="482" t="s">
        <v>147</v>
      </c>
      <c r="B84" s="481"/>
      <c r="C84" s="481"/>
      <c r="D84" s="481"/>
      <c r="E84" s="481"/>
      <c r="F84" s="481"/>
      <c r="G84" s="481"/>
      <c r="H84" s="481"/>
      <c r="I84" s="481"/>
      <c r="J84" s="481"/>
    </row>
    <row r="85" spans="1:10" hidden="1" x14ac:dyDescent="0.3">
      <c r="A85" s="482" t="s">
        <v>148</v>
      </c>
      <c r="B85" s="481"/>
      <c r="C85" s="481"/>
      <c r="D85" s="481"/>
      <c r="E85" s="481"/>
      <c r="F85" s="481"/>
      <c r="G85" s="481"/>
      <c r="H85" s="481"/>
      <c r="I85" s="481"/>
      <c r="J85" s="481"/>
    </row>
    <row r="86" spans="1:10" hidden="1" x14ac:dyDescent="0.3">
      <c r="A86" s="482" t="s">
        <v>149</v>
      </c>
      <c r="B86" s="481"/>
      <c r="C86" s="481"/>
      <c r="D86" s="481"/>
      <c r="E86" s="481"/>
      <c r="F86" s="481"/>
      <c r="G86" s="481"/>
      <c r="H86" s="481"/>
      <c r="I86" s="481"/>
      <c r="J86" s="481"/>
    </row>
    <row r="87" spans="1:10" hidden="1" x14ac:dyDescent="0.3">
      <c r="A87" s="482" t="s">
        <v>150</v>
      </c>
      <c r="B87" s="481"/>
      <c r="C87" s="481"/>
      <c r="D87" s="481"/>
      <c r="E87" s="481"/>
      <c r="F87" s="481"/>
      <c r="G87" s="481"/>
      <c r="H87" s="481"/>
      <c r="I87" s="481"/>
      <c r="J87" s="481"/>
    </row>
    <row r="88" spans="1:10" hidden="1" x14ac:dyDescent="0.3">
      <c r="A88" s="482" t="s">
        <v>151</v>
      </c>
      <c r="B88" s="481"/>
      <c r="C88" s="481"/>
      <c r="D88" s="481"/>
      <c r="E88" s="481"/>
      <c r="F88" s="481"/>
      <c r="G88" s="481"/>
      <c r="H88" s="481"/>
      <c r="I88" s="481"/>
      <c r="J88" s="481"/>
    </row>
    <row r="89" spans="1:10" hidden="1" x14ac:dyDescent="0.3">
      <c r="A89" s="482" t="s">
        <v>152</v>
      </c>
      <c r="B89" s="481"/>
      <c r="C89" s="481"/>
      <c r="D89" s="481"/>
      <c r="E89" s="481"/>
      <c r="F89" s="481"/>
      <c r="G89" s="481"/>
      <c r="H89" s="481"/>
      <c r="I89" s="481"/>
      <c r="J89" s="481"/>
    </row>
    <row r="90" spans="1:10" hidden="1" x14ac:dyDescent="0.3">
      <c r="A90" s="482" t="s">
        <v>153</v>
      </c>
      <c r="B90" s="481"/>
      <c r="C90" s="481"/>
      <c r="D90" s="481"/>
      <c r="E90" s="481"/>
      <c r="F90" s="481"/>
      <c r="G90" s="481"/>
      <c r="H90" s="481"/>
      <c r="I90" s="481"/>
      <c r="J90" s="481"/>
    </row>
    <row r="91" spans="1:10" hidden="1" x14ac:dyDescent="0.3">
      <c r="A91" s="482" t="s">
        <v>154</v>
      </c>
      <c r="B91" s="481"/>
      <c r="C91" s="481"/>
      <c r="D91" s="481"/>
      <c r="E91" s="481"/>
      <c r="F91" s="481"/>
      <c r="G91" s="481"/>
      <c r="H91" s="481"/>
      <c r="I91" s="481"/>
      <c r="J91" s="481"/>
    </row>
    <row r="92" spans="1:10" hidden="1" x14ac:dyDescent="0.3">
      <c r="A92" s="482" t="s">
        <v>155</v>
      </c>
      <c r="B92" s="481"/>
      <c r="C92" s="481"/>
      <c r="D92" s="481"/>
      <c r="E92" s="481"/>
      <c r="F92" s="481"/>
      <c r="G92" s="481"/>
      <c r="H92" s="481"/>
      <c r="I92" s="481"/>
      <c r="J92" s="481"/>
    </row>
    <row r="93" spans="1:10" hidden="1" x14ac:dyDescent="0.3">
      <c r="A93" s="482" t="s">
        <v>156</v>
      </c>
      <c r="B93" s="481"/>
      <c r="C93" s="481"/>
      <c r="D93" s="481"/>
      <c r="E93" s="481"/>
      <c r="F93" s="481"/>
      <c r="G93" s="481"/>
      <c r="H93" s="481"/>
      <c r="I93" s="481"/>
      <c r="J93" s="481"/>
    </row>
    <row r="94" spans="1:10" hidden="1" x14ac:dyDescent="0.3">
      <c r="A94" s="482" t="s">
        <v>157</v>
      </c>
      <c r="B94" s="481"/>
      <c r="C94" s="481"/>
      <c r="D94" s="481"/>
      <c r="E94" s="481"/>
      <c r="F94" s="481"/>
      <c r="G94" s="481"/>
      <c r="H94" s="481"/>
      <c r="I94" s="481"/>
      <c r="J94" s="481"/>
    </row>
    <row r="95" spans="1:10" hidden="1" x14ac:dyDescent="0.3">
      <c r="A95" s="482" t="s">
        <v>158</v>
      </c>
      <c r="B95" s="481"/>
      <c r="C95" s="481"/>
      <c r="D95" s="481"/>
      <c r="E95" s="481"/>
      <c r="F95" s="481"/>
      <c r="G95" s="481"/>
      <c r="H95" s="481"/>
      <c r="I95" s="481"/>
      <c r="J95" s="481"/>
    </row>
    <row r="96" spans="1:10" hidden="1" x14ac:dyDescent="0.3">
      <c r="A96" s="482" t="s">
        <v>159</v>
      </c>
      <c r="B96" s="481"/>
      <c r="C96" s="481"/>
      <c r="D96" s="481"/>
      <c r="E96" s="481"/>
      <c r="F96" s="481"/>
      <c r="G96" s="481"/>
      <c r="H96" s="481"/>
      <c r="I96" s="481"/>
      <c r="J96" s="481"/>
    </row>
    <row r="97" spans="1:10" hidden="1" x14ac:dyDescent="0.3">
      <c r="A97" s="482" t="s">
        <v>160</v>
      </c>
      <c r="B97" s="481"/>
      <c r="C97" s="481"/>
      <c r="D97" s="481"/>
      <c r="E97" s="481"/>
      <c r="F97" s="481"/>
      <c r="G97" s="481"/>
      <c r="H97" s="481"/>
      <c r="I97" s="481"/>
      <c r="J97" s="481"/>
    </row>
    <row r="98" spans="1:10" hidden="1" x14ac:dyDescent="0.3">
      <c r="A98" s="482" t="s">
        <v>161</v>
      </c>
      <c r="B98" s="481"/>
      <c r="C98" s="481"/>
      <c r="D98" s="481"/>
      <c r="E98" s="481"/>
      <c r="F98" s="481"/>
      <c r="G98" s="481"/>
      <c r="H98" s="481"/>
      <c r="I98" s="481"/>
      <c r="J98" s="481"/>
    </row>
    <row r="99" spans="1:10" hidden="1" x14ac:dyDescent="0.3">
      <c r="A99" s="482" t="s">
        <v>162</v>
      </c>
      <c r="B99" s="481"/>
      <c r="C99" s="481"/>
      <c r="D99" s="481"/>
      <c r="E99" s="481"/>
      <c r="F99" s="481"/>
      <c r="G99" s="481"/>
      <c r="H99" s="481"/>
      <c r="I99" s="481"/>
      <c r="J99" s="481"/>
    </row>
    <row r="100" spans="1:10" hidden="1" x14ac:dyDescent="0.3">
      <c r="A100" s="482" t="s">
        <v>163</v>
      </c>
      <c r="B100" s="481"/>
      <c r="C100" s="481"/>
      <c r="D100" s="481"/>
      <c r="E100" s="481"/>
      <c r="F100" s="481"/>
      <c r="G100" s="481"/>
      <c r="H100" s="481"/>
      <c r="I100" s="481"/>
      <c r="J100" s="481"/>
    </row>
    <row r="101" spans="1:10" hidden="1" x14ac:dyDescent="0.3">
      <c r="A101" s="482" t="s">
        <v>164</v>
      </c>
      <c r="B101" s="481"/>
      <c r="C101" s="481"/>
      <c r="D101" s="481"/>
      <c r="E101" s="481"/>
      <c r="F101" s="481"/>
      <c r="G101" s="481"/>
      <c r="H101" s="481"/>
      <c r="I101" s="481"/>
      <c r="J101" s="481"/>
    </row>
    <row r="102" spans="1:10" hidden="1" x14ac:dyDescent="0.3">
      <c r="A102" s="482" t="s">
        <v>165</v>
      </c>
      <c r="B102" s="481"/>
      <c r="C102" s="481"/>
      <c r="D102" s="481"/>
      <c r="E102" s="481"/>
      <c r="F102" s="481"/>
      <c r="G102" s="481"/>
      <c r="H102" s="481"/>
      <c r="I102" s="481"/>
      <c r="J102" s="481"/>
    </row>
    <row r="103" spans="1:10" hidden="1" x14ac:dyDescent="0.3">
      <c r="A103" s="482" t="s">
        <v>166</v>
      </c>
      <c r="B103" s="481"/>
      <c r="C103" s="481"/>
      <c r="D103" s="481"/>
      <c r="E103" s="481"/>
      <c r="F103" s="481"/>
      <c r="G103" s="481"/>
      <c r="H103" s="481"/>
      <c r="I103" s="481"/>
      <c r="J103" s="481"/>
    </row>
    <row r="104" spans="1:10" hidden="1" x14ac:dyDescent="0.3">
      <c r="A104" s="482" t="s">
        <v>167</v>
      </c>
      <c r="B104" s="481"/>
      <c r="C104" s="481"/>
      <c r="D104" s="481"/>
      <c r="E104" s="481"/>
      <c r="F104" s="481"/>
      <c r="G104" s="481"/>
      <c r="H104" s="481"/>
      <c r="I104" s="481"/>
      <c r="J104" s="481"/>
    </row>
    <row r="105" spans="1:10" hidden="1" x14ac:dyDescent="0.3">
      <c r="A105" s="482" t="s">
        <v>168</v>
      </c>
      <c r="B105" s="481"/>
      <c r="C105" s="481"/>
      <c r="D105" s="481"/>
      <c r="E105" s="481"/>
      <c r="F105" s="481"/>
      <c r="G105" s="481"/>
      <c r="H105" s="481"/>
      <c r="I105" s="481"/>
      <c r="J105" s="481"/>
    </row>
    <row r="106" spans="1:10" hidden="1" x14ac:dyDescent="0.3">
      <c r="A106" s="482" t="s">
        <v>169</v>
      </c>
      <c r="B106" s="481"/>
      <c r="C106" s="481"/>
      <c r="D106" s="481"/>
      <c r="E106" s="481"/>
      <c r="F106" s="481"/>
      <c r="G106" s="481"/>
      <c r="H106" s="481"/>
      <c r="I106" s="481"/>
      <c r="J106" s="481"/>
    </row>
    <row r="107" spans="1:10" hidden="1" x14ac:dyDescent="0.3">
      <c r="A107" s="482" t="s">
        <v>170</v>
      </c>
      <c r="B107" s="481"/>
      <c r="C107" s="481"/>
      <c r="D107" s="481"/>
      <c r="E107" s="481"/>
      <c r="F107" s="481"/>
      <c r="G107" s="481"/>
      <c r="H107" s="481"/>
      <c r="I107" s="481"/>
      <c r="J107" s="481"/>
    </row>
    <row r="108" spans="1:10" hidden="1" x14ac:dyDescent="0.3">
      <c r="A108" s="482" t="s">
        <v>171</v>
      </c>
      <c r="B108" s="481"/>
      <c r="C108" s="481"/>
      <c r="D108" s="481"/>
      <c r="E108" s="481"/>
      <c r="F108" s="481"/>
      <c r="G108" s="481"/>
      <c r="H108" s="481"/>
      <c r="I108" s="481"/>
      <c r="J108" s="481"/>
    </row>
    <row r="109" spans="1:10" hidden="1" x14ac:dyDescent="0.3">
      <c r="A109" s="482" t="s">
        <v>172</v>
      </c>
      <c r="B109" s="481"/>
      <c r="C109" s="481"/>
      <c r="D109" s="481"/>
      <c r="E109" s="481"/>
      <c r="F109" s="481"/>
      <c r="G109" s="481"/>
      <c r="H109" s="481"/>
      <c r="I109" s="481"/>
      <c r="J109" s="481"/>
    </row>
    <row r="110" spans="1:10" hidden="1" x14ac:dyDescent="0.3">
      <c r="A110" s="482" t="s">
        <v>173</v>
      </c>
      <c r="B110" s="481"/>
      <c r="C110" s="481"/>
      <c r="D110" s="481"/>
      <c r="E110" s="481"/>
      <c r="F110" s="481"/>
      <c r="G110" s="481"/>
      <c r="H110" s="481"/>
      <c r="I110" s="481"/>
      <c r="J110" s="481"/>
    </row>
    <row r="111" spans="1:10" hidden="1" x14ac:dyDescent="0.3">
      <c r="A111" s="482" t="s">
        <v>174</v>
      </c>
      <c r="B111" s="481"/>
      <c r="C111" s="481"/>
      <c r="D111" s="481"/>
      <c r="E111" s="481"/>
      <c r="F111" s="481"/>
      <c r="G111" s="481"/>
      <c r="H111" s="481"/>
      <c r="I111" s="481"/>
      <c r="J111" s="481"/>
    </row>
    <row r="112" spans="1:10" hidden="1" x14ac:dyDescent="0.3">
      <c r="A112" s="482" t="s">
        <v>175</v>
      </c>
      <c r="B112" s="481"/>
      <c r="C112" s="481"/>
      <c r="D112" s="481"/>
      <c r="E112" s="481"/>
      <c r="F112" s="481"/>
      <c r="G112" s="481"/>
      <c r="H112" s="481"/>
      <c r="I112" s="481"/>
      <c r="J112" s="481"/>
    </row>
    <row r="113" spans="1:10" hidden="1" x14ac:dyDescent="0.3">
      <c r="A113" s="482" t="s">
        <v>176</v>
      </c>
      <c r="B113" s="481"/>
      <c r="C113" s="481"/>
      <c r="D113" s="481"/>
      <c r="E113" s="481"/>
      <c r="F113" s="481"/>
      <c r="G113" s="481"/>
      <c r="H113" s="481"/>
      <c r="I113" s="481"/>
      <c r="J113" s="481"/>
    </row>
    <row r="114" spans="1:10" hidden="1" x14ac:dyDescent="0.3">
      <c r="A114" s="482" t="s">
        <v>177</v>
      </c>
      <c r="B114" s="481"/>
      <c r="C114" s="481"/>
      <c r="D114" s="481"/>
      <c r="E114" s="481"/>
      <c r="F114" s="481"/>
      <c r="G114" s="481"/>
      <c r="H114" s="481"/>
      <c r="I114" s="481"/>
      <c r="J114" s="481"/>
    </row>
    <row r="115" spans="1:10" hidden="1" x14ac:dyDescent="0.3">
      <c r="A115" s="482" t="s">
        <v>178</v>
      </c>
      <c r="B115" s="481"/>
      <c r="C115" s="481"/>
      <c r="D115" s="481"/>
      <c r="E115" s="481"/>
      <c r="F115" s="481"/>
      <c r="G115" s="481"/>
      <c r="H115" s="481"/>
      <c r="I115" s="481"/>
      <c r="J115" s="481"/>
    </row>
    <row r="116" spans="1:10" hidden="1" x14ac:dyDescent="0.3">
      <c r="A116" s="482" t="s">
        <v>179</v>
      </c>
      <c r="B116" s="481"/>
      <c r="C116" s="481"/>
      <c r="D116" s="481"/>
      <c r="E116" s="481"/>
      <c r="F116" s="481"/>
      <c r="G116" s="481"/>
      <c r="H116" s="481"/>
      <c r="I116" s="481"/>
      <c r="J116" s="481"/>
    </row>
    <row r="117" spans="1:10" hidden="1" x14ac:dyDescent="0.3">
      <c r="A117" s="482" t="s">
        <v>180</v>
      </c>
      <c r="B117" s="481"/>
      <c r="C117" s="481"/>
      <c r="D117" s="481"/>
      <c r="E117" s="481"/>
      <c r="F117" s="481"/>
      <c r="G117" s="481"/>
      <c r="H117" s="481"/>
      <c r="I117" s="481"/>
      <c r="J117" s="481"/>
    </row>
    <row r="118" spans="1:10" hidden="1" x14ac:dyDescent="0.3">
      <c r="A118" s="482" t="s">
        <v>181</v>
      </c>
      <c r="B118" s="481"/>
      <c r="C118" s="481"/>
      <c r="D118" s="481"/>
      <c r="E118" s="481"/>
      <c r="F118" s="481"/>
      <c r="G118" s="481"/>
      <c r="H118" s="481"/>
      <c r="I118" s="481"/>
      <c r="J118" s="481"/>
    </row>
    <row r="119" spans="1:10" hidden="1" x14ac:dyDescent="0.3">
      <c r="A119" s="482" t="s">
        <v>182</v>
      </c>
      <c r="B119" s="481"/>
      <c r="C119" s="481"/>
      <c r="D119" s="481"/>
      <c r="E119" s="481"/>
      <c r="F119" s="481"/>
      <c r="G119" s="481"/>
      <c r="H119" s="481"/>
      <c r="I119" s="481"/>
      <c r="J119" s="481"/>
    </row>
    <row r="120" spans="1:10" hidden="1" x14ac:dyDescent="0.3">
      <c r="A120" s="482" t="s">
        <v>183</v>
      </c>
      <c r="B120" s="481"/>
      <c r="C120" s="481"/>
      <c r="D120" s="481"/>
      <c r="E120" s="481"/>
      <c r="F120" s="481"/>
      <c r="G120" s="481"/>
      <c r="H120" s="481"/>
      <c r="I120" s="481"/>
      <c r="J120" s="481"/>
    </row>
    <row r="121" spans="1:10" hidden="1" x14ac:dyDescent="0.3">
      <c r="A121" s="482" t="s">
        <v>184</v>
      </c>
      <c r="B121" s="481"/>
      <c r="C121" s="481"/>
      <c r="D121" s="481"/>
      <c r="E121" s="481"/>
      <c r="F121" s="481"/>
      <c r="G121" s="481"/>
      <c r="H121" s="481"/>
      <c r="I121" s="481"/>
      <c r="J121" s="481"/>
    </row>
    <row r="122" spans="1:10" hidden="1" x14ac:dyDescent="0.3">
      <c r="A122" s="482" t="s">
        <v>185</v>
      </c>
      <c r="B122" s="481"/>
      <c r="C122" s="481"/>
      <c r="D122" s="481"/>
      <c r="E122" s="481"/>
      <c r="F122" s="481"/>
      <c r="G122" s="481"/>
      <c r="H122" s="481"/>
      <c r="I122" s="481"/>
      <c r="J122" s="481"/>
    </row>
    <row r="123" spans="1:10" hidden="1" x14ac:dyDescent="0.3">
      <c r="A123" s="482" t="s">
        <v>186</v>
      </c>
      <c r="B123" s="481"/>
      <c r="C123" s="481"/>
      <c r="D123" s="481"/>
      <c r="E123" s="481"/>
      <c r="F123" s="481"/>
      <c r="G123" s="481"/>
      <c r="H123" s="481"/>
      <c r="I123" s="481"/>
      <c r="J123" s="481"/>
    </row>
    <row r="124" spans="1:10" hidden="1" x14ac:dyDescent="0.3">
      <c r="A124" s="482" t="s">
        <v>187</v>
      </c>
      <c r="B124" s="481"/>
      <c r="C124" s="481"/>
      <c r="D124" s="481"/>
      <c r="E124" s="481"/>
      <c r="F124" s="481"/>
      <c r="G124" s="481"/>
      <c r="H124" s="481"/>
      <c r="I124" s="481"/>
      <c r="J124" s="481"/>
    </row>
    <row r="125" spans="1:10" hidden="1" x14ac:dyDescent="0.3">
      <c r="A125" s="482" t="s">
        <v>188</v>
      </c>
      <c r="B125" s="481"/>
      <c r="C125" s="481"/>
      <c r="D125" s="481"/>
      <c r="E125" s="481"/>
      <c r="F125" s="481"/>
      <c r="G125" s="481"/>
      <c r="H125" s="481"/>
      <c r="I125" s="481"/>
      <c r="J125" s="481"/>
    </row>
    <row r="126" spans="1:10" hidden="1" x14ac:dyDescent="0.3">
      <c r="A126" s="482" t="s">
        <v>189</v>
      </c>
      <c r="B126" s="481"/>
      <c r="C126" s="481"/>
      <c r="D126" s="481"/>
      <c r="E126" s="481"/>
      <c r="F126" s="481"/>
      <c r="G126" s="481"/>
      <c r="H126" s="481"/>
      <c r="I126" s="481"/>
      <c r="J126" s="481"/>
    </row>
    <row r="127" spans="1:10" hidden="1" x14ac:dyDescent="0.3">
      <c r="A127" s="482" t="s">
        <v>190</v>
      </c>
      <c r="B127" s="481"/>
      <c r="C127" s="481"/>
      <c r="D127" s="481"/>
      <c r="E127" s="481"/>
      <c r="F127" s="481"/>
      <c r="G127" s="481"/>
      <c r="H127" s="481"/>
      <c r="I127" s="481"/>
      <c r="J127" s="481"/>
    </row>
    <row r="128" spans="1:10" hidden="1" x14ac:dyDescent="0.3">
      <c r="A128" s="482" t="s">
        <v>191</v>
      </c>
      <c r="B128" s="481"/>
      <c r="C128" s="481"/>
      <c r="D128" s="481"/>
      <c r="E128" s="481"/>
      <c r="F128" s="481"/>
      <c r="G128" s="481"/>
      <c r="H128" s="481"/>
      <c r="I128" s="481"/>
      <c r="J128" s="481"/>
    </row>
    <row r="129" spans="1:10" hidden="1" x14ac:dyDescent="0.3">
      <c r="A129" s="482" t="s">
        <v>192</v>
      </c>
      <c r="B129" s="481"/>
      <c r="C129" s="481"/>
      <c r="D129" s="481"/>
      <c r="E129" s="481"/>
      <c r="F129" s="481"/>
      <c r="G129" s="481"/>
      <c r="H129" s="481"/>
      <c r="I129" s="481"/>
      <c r="J129" s="481"/>
    </row>
    <row r="130" spans="1:10" hidden="1" x14ac:dyDescent="0.3">
      <c r="A130" s="482" t="s">
        <v>193</v>
      </c>
      <c r="B130" s="481"/>
      <c r="C130" s="481"/>
      <c r="D130" s="481"/>
      <c r="E130" s="481"/>
      <c r="F130" s="481"/>
      <c r="G130" s="481"/>
      <c r="H130" s="481"/>
      <c r="I130" s="481"/>
      <c r="J130" s="481"/>
    </row>
    <row r="131" spans="1:10" hidden="1" x14ac:dyDescent="0.3">
      <c r="A131" s="482" t="s">
        <v>194</v>
      </c>
      <c r="B131" s="481"/>
      <c r="C131" s="481"/>
      <c r="D131" s="481"/>
      <c r="E131" s="481"/>
      <c r="F131" s="481"/>
      <c r="G131" s="481"/>
      <c r="H131" s="481"/>
      <c r="I131" s="481"/>
      <c r="J131" s="481"/>
    </row>
    <row r="132" spans="1:10" hidden="1" x14ac:dyDescent="0.3">
      <c r="A132" s="482" t="s">
        <v>195</v>
      </c>
      <c r="B132" s="481"/>
      <c r="C132" s="481"/>
      <c r="D132" s="481"/>
      <c r="E132" s="481"/>
      <c r="F132" s="481"/>
      <c r="G132" s="481"/>
      <c r="H132" s="481"/>
      <c r="I132" s="481"/>
      <c r="J132" s="481"/>
    </row>
    <row r="133" spans="1:10" hidden="1" x14ac:dyDescent="0.3">
      <c r="A133" s="482" t="s">
        <v>196</v>
      </c>
      <c r="B133" s="481"/>
      <c r="C133" s="481"/>
      <c r="D133" s="481"/>
      <c r="E133" s="481"/>
      <c r="F133" s="481"/>
      <c r="G133" s="481"/>
      <c r="H133" s="481"/>
      <c r="I133" s="481"/>
      <c r="J133" s="481"/>
    </row>
    <row r="134" spans="1:10" hidden="1" x14ac:dyDescent="0.3">
      <c r="A134" s="482" t="s">
        <v>197</v>
      </c>
      <c r="B134" s="481"/>
      <c r="C134" s="481"/>
      <c r="D134" s="481"/>
      <c r="E134" s="481"/>
      <c r="F134" s="481"/>
      <c r="G134" s="481"/>
      <c r="H134" s="481"/>
      <c r="I134" s="481"/>
      <c r="J134" s="481"/>
    </row>
    <row r="135" spans="1:10" hidden="1" x14ac:dyDescent="0.3">
      <c r="A135" s="482" t="s">
        <v>198</v>
      </c>
      <c r="B135" s="481"/>
      <c r="C135" s="481"/>
      <c r="D135" s="481"/>
      <c r="E135" s="481"/>
      <c r="F135" s="481"/>
      <c r="G135" s="481"/>
      <c r="H135" s="481"/>
      <c r="I135" s="481"/>
      <c r="J135" s="481"/>
    </row>
    <row r="136" spans="1:10" hidden="1" x14ac:dyDescent="0.3">
      <c r="A136" s="482" t="s">
        <v>199</v>
      </c>
      <c r="B136" s="481"/>
      <c r="C136" s="481"/>
      <c r="D136" s="481"/>
      <c r="E136" s="481"/>
      <c r="F136" s="481"/>
      <c r="G136" s="481"/>
      <c r="H136" s="481"/>
      <c r="I136" s="481"/>
      <c r="J136" s="481"/>
    </row>
    <row r="137" spans="1:10" hidden="1" x14ac:dyDescent="0.3">
      <c r="A137" s="482" t="s">
        <v>200</v>
      </c>
      <c r="B137" s="481"/>
      <c r="C137" s="481"/>
      <c r="D137" s="481"/>
      <c r="E137" s="481"/>
      <c r="F137" s="481"/>
      <c r="G137" s="481"/>
      <c r="H137" s="481"/>
      <c r="I137" s="481"/>
      <c r="J137" s="481"/>
    </row>
    <row r="138" spans="1:10" hidden="1" x14ac:dyDescent="0.3">
      <c r="A138" s="482" t="s">
        <v>201</v>
      </c>
      <c r="B138" s="481"/>
      <c r="C138" s="481"/>
      <c r="D138" s="481"/>
      <c r="E138" s="481"/>
      <c r="F138" s="481"/>
      <c r="G138" s="481"/>
      <c r="H138" s="481"/>
      <c r="I138" s="481"/>
      <c r="J138" s="481"/>
    </row>
    <row r="139" spans="1:10" hidden="1" x14ac:dyDescent="0.3">
      <c r="A139" s="482" t="s">
        <v>202</v>
      </c>
      <c r="B139" s="481"/>
      <c r="C139" s="481"/>
      <c r="D139" s="481"/>
      <c r="E139" s="481"/>
      <c r="F139" s="481"/>
      <c r="G139" s="481"/>
      <c r="H139" s="481"/>
      <c r="I139" s="481"/>
      <c r="J139" s="481"/>
    </row>
    <row r="140" spans="1:10" hidden="1" x14ac:dyDescent="0.3">
      <c r="A140" s="482" t="s">
        <v>203</v>
      </c>
      <c r="B140" s="481"/>
      <c r="C140" s="481"/>
      <c r="D140" s="481"/>
      <c r="E140" s="481"/>
      <c r="F140" s="481"/>
      <c r="G140" s="481"/>
      <c r="H140" s="481"/>
      <c r="I140" s="481"/>
      <c r="J140" s="481"/>
    </row>
    <row r="141" spans="1:10" hidden="1" x14ac:dyDescent="0.3">
      <c r="A141" s="482" t="s">
        <v>204</v>
      </c>
      <c r="B141" s="481"/>
      <c r="C141" s="481"/>
      <c r="D141" s="481"/>
      <c r="E141" s="481"/>
      <c r="F141" s="481"/>
      <c r="G141" s="481"/>
      <c r="H141" s="481"/>
      <c r="I141" s="481"/>
      <c r="J141" s="481"/>
    </row>
    <row r="142" spans="1:10" hidden="1" x14ac:dyDescent="0.3">
      <c r="A142" s="482" t="s">
        <v>205</v>
      </c>
      <c r="B142" s="481"/>
      <c r="C142" s="481"/>
      <c r="D142" s="481"/>
      <c r="E142" s="481"/>
      <c r="F142" s="481"/>
      <c r="G142" s="481"/>
      <c r="H142" s="481"/>
      <c r="I142" s="481"/>
      <c r="J142" s="481"/>
    </row>
    <row r="143" spans="1:10" hidden="1" x14ac:dyDescent="0.3">
      <c r="A143" s="482" t="s">
        <v>206</v>
      </c>
      <c r="B143" s="481"/>
      <c r="C143" s="481"/>
      <c r="D143" s="481"/>
      <c r="E143" s="481"/>
      <c r="F143" s="481"/>
      <c r="G143" s="481"/>
      <c r="H143" s="481"/>
      <c r="I143" s="481"/>
      <c r="J143" s="481"/>
    </row>
    <row r="144" spans="1:10" hidden="1" x14ac:dyDescent="0.3">
      <c r="A144" s="482" t="s">
        <v>207</v>
      </c>
      <c r="B144" s="481"/>
      <c r="C144" s="481"/>
      <c r="D144" s="481"/>
      <c r="E144" s="481"/>
      <c r="F144" s="481"/>
      <c r="G144" s="481"/>
      <c r="H144" s="481"/>
      <c r="I144" s="481"/>
      <c r="J144" s="481"/>
    </row>
    <row r="145" spans="1:10" hidden="1" x14ac:dyDescent="0.3">
      <c r="A145" s="482" t="s">
        <v>208</v>
      </c>
      <c r="B145" s="481"/>
      <c r="C145" s="481"/>
      <c r="D145" s="481"/>
      <c r="E145" s="481"/>
      <c r="F145" s="481"/>
      <c r="G145" s="481"/>
      <c r="H145" s="481"/>
      <c r="I145" s="481"/>
      <c r="J145" s="481"/>
    </row>
    <row r="146" spans="1:10" hidden="1" x14ac:dyDescent="0.3">
      <c r="A146" s="482" t="s">
        <v>209</v>
      </c>
      <c r="B146" s="481"/>
      <c r="C146" s="481"/>
      <c r="D146" s="481"/>
      <c r="E146" s="481"/>
      <c r="F146" s="481"/>
      <c r="G146" s="481"/>
      <c r="H146" s="481"/>
      <c r="I146" s="481"/>
      <c r="J146" s="481"/>
    </row>
    <row r="147" spans="1:10" hidden="1" x14ac:dyDescent="0.3">
      <c r="A147" s="482" t="s">
        <v>210</v>
      </c>
      <c r="B147" s="481"/>
      <c r="C147" s="481"/>
      <c r="D147" s="481"/>
      <c r="E147" s="481"/>
      <c r="F147" s="481"/>
      <c r="G147" s="481"/>
      <c r="H147" s="481"/>
      <c r="I147" s="481"/>
      <c r="J147" s="481"/>
    </row>
    <row r="148" spans="1:10" hidden="1" x14ac:dyDescent="0.3">
      <c r="A148" s="482" t="s">
        <v>211</v>
      </c>
      <c r="B148" s="481"/>
      <c r="C148" s="481"/>
      <c r="D148" s="481"/>
      <c r="E148" s="481"/>
      <c r="F148" s="481"/>
      <c r="G148" s="481"/>
      <c r="H148" s="481"/>
      <c r="I148" s="481"/>
      <c r="J148" s="481"/>
    </row>
    <row r="149" spans="1:10" hidden="1" x14ac:dyDescent="0.3">
      <c r="A149" s="482" t="s">
        <v>212</v>
      </c>
      <c r="B149" s="481"/>
      <c r="C149" s="481"/>
      <c r="D149" s="481"/>
      <c r="E149" s="481"/>
      <c r="F149" s="481"/>
      <c r="G149" s="481"/>
      <c r="H149" s="481"/>
      <c r="I149" s="481"/>
      <c r="J149" s="481"/>
    </row>
    <row r="150" spans="1:10" hidden="1" x14ac:dyDescent="0.3">
      <c r="A150" s="482" t="s">
        <v>213</v>
      </c>
      <c r="B150" s="481"/>
      <c r="C150" s="481"/>
      <c r="D150" s="481"/>
      <c r="E150" s="481"/>
      <c r="F150" s="481"/>
      <c r="G150" s="481"/>
      <c r="H150" s="481"/>
      <c r="I150" s="481"/>
      <c r="J150" s="481"/>
    </row>
    <row r="151" spans="1:10" hidden="1" x14ac:dyDescent="0.3">
      <c r="A151" s="482" t="s">
        <v>214</v>
      </c>
      <c r="B151" s="481"/>
      <c r="C151" s="481"/>
      <c r="D151" s="481"/>
      <c r="E151" s="481"/>
      <c r="F151" s="481"/>
      <c r="G151" s="481"/>
      <c r="H151" s="481"/>
      <c r="I151" s="481"/>
      <c r="J151" s="481"/>
    </row>
    <row r="152" spans="1:10" hidden="1" x14ac:dyDescent="0.3">
      <c r="A152" s="482" t="s">
        <v>215</v>
      </c>
      <c r="B152" s="481"/>
      <c r="C152" s="481"/>
      <c r="D152" s="481"/>
      <c r="E152" s="481"/>
      <c r="F152" s="481"/>
      <c r="G152" s="481"/>
      <c r="H152" s="481"/>
      <c r="I152" s="481"/>
      <c r="J152" s="481"/>
    </row>
    <row r="153" spans="1:10" hidden="1" x14ac:dyDescent="0.3">
      <c r="A153" s="482" t="s">
        <v>216</v>
      </c>
      <c r="B153" s="481"/>
      <c r="C153" s="481"/>
      <c r="D153" s="481"/>
      <c r="E153" s="481"/>
      <c r="F153" s="481"/>
      <c r="G153" s="481"/>
      <c r="H153" s="481"/>
      <c r="I153" s="481"/>
      <c r="J153" s="481"/>
    </row>
    <row r="154" spans="1:10" hidden="1" x14ac:dyDescent="0.3">
      <c r="A154" s="482" t="s">
        <v>217</v>
      </c>
      <c r="B154" s="481"/>
      <c r="C154" s="481"/>
      <c r="D154" s="481"/>
      <c r="E154" s="481"/>
      <c r="F154" s="481"/>
      <c r="G154" s="481"/>
      <c r="H154" s="481"/>
      <c r="I154" s="481"/>
      <c r="J154" s="481"/>
    </row>
    <row r="155" spans="1:10" hidden="1" x14ac:dyDescent="0.3">
      <c r="A155" s="482" t="s">
        <v>218</v>
      </c>
      <c r="B155" s="481"/>
      <c r="C155" s="481"/>
      <c r="D155" s="481"/>
      <c r="E155" s="481"/>
      <c r="F155" s="481"/>
      <c r="G155" s="481"/>
      <c r="H155" s="481"/>
      <c r="I155" s="481"/>
      <c r="J155" s="481"/>
    </row>
    <row r="156" spans="1:10" hidden="1" x14ac:dyDescent="0.3">
      <c r="A156" s="482" t="s">
        <v>219</v>
      </c>
      <c r="B156" s="481"/>
      <c r="C156" s="481"/>
      <c r="D156" s="481"/>
      <c r="E156" s="481"/>
      <c r="F156" s="481"/>
      <c r="G156" s="481"/>
      <c r="H156" s="481"/>
      <c r="I156" s="481"/>
      <c r="J156" s="481"/>
    </row>
    <row r="157" spans="1:10" hidden="1" x14ac:dyDescent="0.3">
      <c r="A157" s="482" t="s">
        <v>220</v>
      </c>
      <c r="B157" s="481"/>
      <c r="C157" s="481"/>
      <c r="D157" s="481"/>
      <c r="E157" s="481"/>
      <c r="F157" s="481"/>
      <c r="G157" s="481"/>
      <c r="H157" s="481"/>
      <c r="I157" s="481"/>
      <c r="J157" s="481"/>
    </row>
    <row r="158" spans="1:10" hidden="1" x14ac:dyDescent="0.3">
      <c r="A158" s="482" t="s">
        <v>221</v>
      </c>
      <c r="B158" s="481"/>
      <c r="C158" s="481"/>
      <c r="D158" s="481"/>
      <c r="E158" s="481"/>
      <c r="F158" s="481"/>
      <c r="G158" s="481"/>
      <c r="H158" s="481"/>
      <c r="I158" s="481"/>
      <c r="J158" s="481"/>
    </row>
    <row r="159" spans="1:10" hidden="1" x14ac:dyDescent="0.3">
      <c r="A159" s="482" t="s">
        <v>222</v>
      </c>
      <c r="B159" s="481"/>
      <c r="C159" s="481"/>
      <c r="D159" s="481"/>
      <c r="E159" s="481"/>
      <c r="F159" s="481"/>
      <c r="G159" s="481"/>
      <c r="H159" s="481"/>
      <c r="I159" s="481"/>
      <c r="J159" s="481"/>
    </row>
    <row r="160" spans="1:10" hidden="1" x14ac:dyDescent="0.3">
      <c r="A160" s="482" t="s">
        <v>223</v>
      </c>
      <c r="B160" s="481"/>
      <c r="C160" s="481"/>
      <c r="D160" s="481"/>
      <c r="E160" s="481"/>
      <c r="F160" s="481"/>
      <c r="G160" s="481"/>
      <c r="H160" s="481"/>
      <c r="I160" s="481"/>
      <c r="J160" s="481"/>
    </row>
    <row r="161" spans="1:10" hidden="1" x14ac:dyDescent="0.3">
      <c r="A161" s="482" t="s">
        <v>224</v>
      </c>
      <c r="B161" s="481"/>
      <c r="C161" s="481"/>
      <c r="D161" s="481"/>
      <c r="E161" s="481"/>
      <c r="F161" s="481"/>
      <c r="G161" s="481"/>
      <c r="H161" s="481"/>
      <c r="I161" s="481"/>
      <c r="J161" s="481"/>
    </row>
    <row r="162" spans="1:10" hidden="1" x14ac:dyDescent="0.3">
      <c r="A162" s="482" t="s">
        <v>225</v>
      </c>
      <c r="B162" s="481"/>
      <c r="C162" s="481"/>
      <c r="D162" s="481"/>
      <c r="E162" s="481"/>
      <c r="F162" s="481"/>
      <c r="G162" s="481"/>
      <c r="H162" s="481"/>
      <c r="I162" s="481"/>
      <c r="J162" s="481"/>
    </row>
    <row r="163" spans="1:10" hidden="1" x14ac:dyDescent="0.3">
      <c r="A163" s="482" t="s">
        <v>226</v>
      </c>
      <c r="B163" s="481"/>
      <c r="C163" s="481"/>
      <c r="D163" s="481"/>
      <c r="E163" s="481"/>
      <c r="F163" s="481"/>
      <c r="G163" s="481"/>
      <c r="H163" s="481"/>
      <c r="I163" s="481"/>
      <c r="J163" s="481"/>
    </row>
    <row r="164" spans="1:10" hidden="1" x14ac:dyDescent="0.3">
      <c r="A164" s="482" t="s">
        <v>227</v>
      </c>
      <c r="B164" s="481"/>
      <c r="C164" s="481"/>
      <c r="D164" s="481"/>
      <c r="E164" s="481"/>
      <c r="F164" s="481"/>
      <c r="G164" s="481"/>
      <c r="H164" s="481"/>
      <c r="I164" s="481"/>
      <c r="J164" s="481"/>
    </row>
    <row r="165" spans="1:10" hidden="1" x14ac:dyDescent="0.3">
      <c r="A165" s="482" t="s">
        <v>228</v>
      </c>
      <c r="B165" s="481"/>
      <c r="C165" s="481"/>
      <c r="D165" s="481"/>
      <c r="E165" s="481"/>
      <c r="F165" s="481"/>
      <c r="G165" s="481"/>
      <c r="H165" s="481"/>
      <c r="I165" s="481"/>
      <c r="J165" s="481"/>
    </row>
    <row r="166" spans="1:10" hidden="1" x14ac:dyDescent="0.3">
      <c r="A166" s="482" t="s">
        <v>229</v>
      </c>
      <c r="B166" s="481"/>
      <c r="C166" s="481"/>
      <c r="D166" s="481"/>
      <c r="E166" s="481"/>
      <c r="F166" s="481"/>
      <c r="G166" s="481"/>
      <c r="H166" s="481"/>
      <c r="I166" s="481"/>
      <c r="J166" s="481"/>
    </row>
    <row r="167" spans="1:10" hidden="1" x14ac:dyDescent="0.3">
      <c r="A167" s="484" t="s">
        <v>230</v>
      </c>
      <c r="B167" s="481"/>
      <c r="C167" s="481"/>
      <c r="D167" s="481"/>
      <c r="E167" s="481"/>
      <c r="F167" s="481"/>
      <c r="G167" s="481"/>
      <c r="H167" s="481"/>
      <c r="I167" s="481"/>
      <c r="J167" s="481"/>
    </row>
    <row r="168" spans="1:10" hidden="1" x14ac:dyDescent="0.3">
      <c r="A168" s="482" t="s">
        <v>231</v>
      </c>
      <c r="B168" s="481"/>
      <c r="C168" s="481"/>
      <c r="D168" s="481"/>
      <c r="E168" s="481"/>
      <c r="F168" s="481"/>
      <c r="G168" s="481"/>
      <c r="H168" s="481"/>
      <c r="I168" s="481"/>
      <c r="J168" s="481"/>
    </row>
    <row r="169" spans="1:10" hidden="1" x14ac:dyDescent="0.3">
      <c r="A169" s="482" t="s">
        <v>232</v>
      </c>
      <c r="B169" s="481"/>
      <c r="C169" s="481"/>
      <c r="D169" s="481"/>
      <c r="E169" s="481"/>
      <c r="F169" s="481"/>
      <c r="G169" s="481"/>
      <c r="H169" s="481"/>
      <c r="I169" s="481"/>
      <c r="J169" s="481"/>
    </row>
    <row r="170" spans="1:10" hidden="1" x14ac:dyDescent="0.3">
      <c r="A170" s="482" t="s">
        <v>233</v>
      </c>
      <c r="B170" s="481"/>
      <c r="C170" s="481"/>
      <c r="D170" s="481"/>
      <c r="E170" s="481"/>
      <c r="F170" s="481"/>
      <c r="G170" s="481"/>
      <c r="H170" s="481"/>
      <c r="I170" s="481"/>
      <c r="J170" s="481"/>
    </row>
    <row r="171" spans="1:10" hidden="1" x14ac:dyDescent="0.3">
      <c r="A171" s="482" t="s">
        <v>234</v>
      </c>
      <c r="B171" s="481"/>
      <c r="C171" s="481"/>
      <c r="D171" s="481"/>
      <c r="E171" s="481"/>
      <c r="F171" s="481"/>
      <c r="G171" s="481"/>
      <c r="H171" s="481"/>
      <c r="I171" s="481"/>
      <c r="J171" s="481"/>
    </row>
    <row r="172" spans="1:10" hidden="1" x14ac:dyDescent="0.3">
      <c r="A172" s="482" t="s">
        <v>235</v>
      </c>
      <c r="B172" s="481"/>
      <c r="C172" s="481"/>
      <c r="D172" s="481"/>
      <c r="E172" s="481"/>
      <c r="F172" s="481"/>
      <c r="G172" s="481"/>
      <c r="H172" s="481"/>
      <c r="I172" s="481"/>
      <c r="J172" s="481"/>
    </row>
    <row r="173" spans="1:10" hidden="1" x14ac:dyDescent="0.3">
      <c r="A173" s="482" t="s">
        <v>236</v>
      </c>
      <c r="B173" s="481"/>
      <c r="C173" s="481"/>
      <c r="D173" s="481"/>
      <c r="E173" s="481"/>
      <c r="F173" s="481"/>
      <c r="G173" s="481"/>
      <c r="H173" s="481"/>
      <c r="I173" s="481"/>
      <c r="J173" s="481"/>
    </row>
    <row r="174" spans="1:10" hidden="1" x14ac:dyDescent="0.3">
      <c r="A174" s="482" t="s">
        <v>237</v>
      </c>
      <c r="B174" s="481"/>
      <c r="C174" s="481"/>
      <c r="D174" s="481"/>
      <c r="E174" s="481"/>
      <c r="F174" s="481"/>
      <c r="G174" s="481"/>
      <c r="H174" s="481"/>
      <c r="I174" s="481"/>
      <c r="J174" s="481"/>
    </row>
    <row r="175" spans="1:10" hidden="1" x14ac:dyDescent="0.3">
      <c r="A175" s="482" t="s">
        <v>238</v>
      </c>
      <c r="B175" s="481"/>
      <c r="C175" s="481"/>
      <c r="D175" s="481"/>
      <c r="E175" s="481"/>
      <c r="F175" s="481"/>
      <c r="G175" s="481"/>
      <c r="H175" s="481"/>
      <c r="I175" s="481"/>
      <c r="J175" s="481"/>
    </row>
    <row r="176" spans="1:10" hidden="1" x14ac:dyDescent="0.3">
      <c r="A176" s="482" t="s">
        <v>239</v>
      </c>
      <c r="B176" s="481"/>
      <c r="C176" s="481"/>
      <c r="D176" s="481"/>
      <c r="E176" s="481"/>
      <c r="F176" s="481"/>
      <c r="G176" s="481"/>
      <c r="H176" s="481"/>
      <c r="I176" s="481"/>
      <c r="J176" s="481"/>
    </row>
    <row r="177" spans="1:10" hidden="1" x14ac:dyDescent="0.3">
      <c r="A177" s="482" t="s">
        <v>240</v>
      </c>
      <c r="B177" s="481"/>
      <c r="C177" s="481"/>
      <c r="D177" s="481"/>
      <c r="E177" s="481"/>
      <c r="F177" s="481"/>
      <c r="G177" s="481"/>
      <c r="H177" s="481"/>
      <c r="I177" s="481"/>
      <c r="J177" s="481"/>
    </row>
    <row r="178" spans="1:10" hidden="1" x14ac:dyDescent="0.3">
      <c r="A178" s="482" t="s">
        <v>241</v>
      </c>
      <c r="B178" s="481"/>
      <c r="C178" s="481"/>
      <c r="D178" s="481"/>
      <c r="E178" s="481"/>
      <c r="F178" s="481"/>
      <c r="G178" s="481"/>
      <c r="H178" s="481"/>
      <c r="I178" s="481"/>
      <c r="J178" s="481"/>
    </row>
    <row r="179" spans="1:10" hidden="1" x14ac:dyDescent="0.3">
      <c r="A179" s="481" t="s">
        <v>242</v>
      </c>
      <c r="B179" s="481"/>
      <c r="C179" s="481"/>
      <c r="D179" s="481"/>
      <c r="E179" s="481"/>
      <c r="F179" s="481"/>
      <c r="G179" s="481"/>
      <c r="H179" s="481"/>
      <c r="I179" s="481"/>
      <c r="J179" s="481"/>
    </row>
    <row r="180" spans="1:10" hidden="1" x14ac:dyDescent="0.3">
      <c r="A180" s="482" t="s">
        <v>243</v>
      </c>
      <c r="B180" s="481"/>
      <c r="C180" s="481"/>
      <c r="D180" s="481"/>
      <c r="E180" s="481"/>
      <c r="F180" s="481"/>
      <c r="G180" s="481"/>
      <c r="H180" s="481"/>
      <c r="I180" s="481"/>
      <c r="J180" s="481"/>
    </row>
    <row r="181" spans="1:10" hidden="1" x14ac:dyDescent="0.3">
      <c r="A181" s="482" t="s">
        <v>244</v>
      </c>
      <c r="B181" s="481"/>
      <c r="C181" s="481"/>
      <c r="D181" s="481"/>
      <c r="E181" s="481"/>
      <c r="F181" s="481"/>
      <c r="G181" s="481"/>
      <c r="H181" s="481"/>
      <c r="I181" s="481"/>
      <c r="J181" s="481"/>
    </row>
    <row r="182" spans="1:10" hidden="1" x14ac:dyDescent="0.3">
      <c r="A182" s="482" t="s">
        <v>245</v>
      </c>
      <c r="B182" s="481"/>
      <c r="C182" s="481"/>
      <c r="D182" s="481"/>
      <c r="E182" s="481"/>
      <c r="F182" s="481"/>
      <c r="G182" s="481"/>
      <c r="H182" s="481"/>
      <c r="I182" s="481"/>
      <c r="J182" s="481"/>
    </row>
    <row r="183" spans="1:10" hidden="1" x14ac:dyDescent="0.3">
      <c r="A183" s="482" t="s">
        <v>246</v>
      </c>
      <c r="B183" s="481"/>
      <c r="C183" s="481"/>
      <c r="D183" s="481"/>
      <c r="E183" s="481"/>
      <c r="F183" s="481"/>
      <c r="G183" s="481"/>
      <c r="H183" s="481"/>
      <c r="I183" s="481"/>
      <c r="J183" s="481"/>
    </row>
    <row r="184" spans="1:10" hidden="1" x14ac:dyDescent="0.3">
      <c r="A184" s="482" t="s">
        <v>247</v>
      </c>
      <c r="B184" s="481"/>
      <c r="C184" s="481"/>
      <c r="D184" s="481"/>
      <c r="E184" s="481"/>
      <c r="F184" s="481"/>
      <c r="G184" s="481"/>
      <c r="H184" s="481"/>
      <c r="I184" s="481"/>
      <c r="J184" s="481"/>
    </row>
    <row r="185" spans="1:10" hidden="1" x14ac:dyDescent="0.3">
      <c r="A185" s="482" t="s">
        <v>248</v>
      </c>
      <c r="B185" s="481"/>
      <c r="C185" s="481"/>
      <c r="D185" s="481"/>
      <c r="E185" s="481"/>
      <c r="F185" s="481"/>
      <c r="G185" s="481"/>
      <c r="H185" s="481"/>
      <c r="I185" s="481"/>
      <c r="J185" s="481"/>
    </row>
    <row r="186" spans="1:10" hidden="1" x14ac:dyDescent="0.3">
      <c r="A186" s="482" t="s">
        <v>249</v>
      </c>
      <c r="B186" s="481"/>
      <c r="C186" s="481"/>
      <c r="D186" s="481"/>
      <c r="E186" s="481"/>
      <c r="F186" s="481"/>
      <c r="G186" s="481"/>
      <c r="H186" s="481"/>
      <c r="I186" s="481"/>
      <c r="J186" s="481"/>
    </row>
    <row r="187" spans="1:10" hidden="1" x14ac:dyDescent="0.3">
      <c r="A187" s="482" t="s">
        <v>250</v>
      </c>
      <c r="B187" s="481"/>
      <c r="C187" s="481"/>
      <c r="D187" s="481"/>
      <c r="E187" s="481"/>
      <c r="F187" s="481"/>
      <c r="G187" s="481"/>
      <c r="H187" s="481"/>
      <c r="I187" s="481"/>
      <c r="J187" s="481"/>
    </row>
    <row r="188" spans="1:10" hidden="1" x14ac:dyDescent="0.3">
      <c r="A188" s="482" t="s">
        <v>251</v>
      </c>
      <c r="B188" s="481"/>
      <c r="C188" s="481"/>
      <c r="D188" s="481"/>
      <c r="E188" s="481"/>
      <c r="F188" s="481"/>
      <c r="G188" s="481"/>
      <c r="H188" s="481"/>
      <c r="I188" s="481"/>
      <c r="J188" s="481"/>
    </row>
    <row r="189" spans="1:10" hidden="1" x14ac:dyDescent="0.3">
      <c r="A189" s="482" t="s">
        <v>252</v>
      </c>
      <c r="B189" s="481"/>
      <c r="C189" s="481"/>
      <c r="D189" s="481"/>
      <c r="E189" s="481"/>
      <c r="F189" s="481"/>
      <c r="G189" s="481"/>
      <c r="H189" s="481"/>
      <c r="I189" s="481"/>
      <c r="J189" s="481"/>
    </row>
    <row r="190" spans="1:10" hidden="1" x14ac:dyDescent="0.3">
      <c r="A190" s="482" t="s">
        <v>253</v>
      </c>
      <c r="B190" s="481"/>
      <c r="C190" s="481"/>
      <c r="D190" s="481"/>
      <c r="E190" s="481"/>
      <c r="F190" s="481"/>
      <c r="G190" s="481"/>
      <c r="H190" s="481"/>
      <c r="I190" s="481"/>
      <c r="J190" s="481"/>
    </row>
    <row r="191" spans="1:10" hidden="1" x14ac:dyDescent="0.3">
      <c r="A191" s="482" t="s">
        <v>254</v>
      </c>
      <c r="B191" s="481"/>
      <c r="C191" s="481"/>
      <c r="D191" s="481"/>
      <c r="E191" s="481"/>
      <c r="F191" s="481"/>
      <c r="G191" s="481"/>
      <c r="H191" s="481"/>
      <c r="I191" s="481"/>
      <c r="J191" s="481"/>
    </row>
    <row r="192" spans="1:10" hidden="1" x14ac:dyDescent="0.3">
      <c r="A192" s="482" t="s">
        <v>255</v>
      </c>
      <c r="B192" s="481"/>
      <c r="C192" s="481"/>
      <c r="D192" s="481"/>
      <c r="E192" s="481"/>
      <c r="F192" s="481"/>
      <c r="G192" s="481"/>
      <c r="H192" s="481"/>
      <c r="I192" s="481"/>
      <c r="J192" s="481"/>
    </row>
    <row r="193" spans="1:10" hidden="1" x14ac:dyDescent="0.3">
      <c r="A193" s="482" t="s">
        <v>256</v>
      </c>
      <c r="B193" s="481"/>
      <c r="C193" s="481"/>
      <c r="D193" s="481"/>
      <c r="E193" s="481"/>
      <c r="F193" s="481"/>
      <c r="G193" s="481"/>
      <c r="H193" s="481"/>
      <c r="I193" s="481"/>
      <c r="J193" s="481"/>
    </row>
    <row r="194" spans="1:10" hidden="1" x14ac:dyDescent="0.3">
      <c r="A194" s="482" t="s">
        <v>257</v>
      </c>
      <c r="B194" s="481"/>
      <c r="C194" s="481"/>
      <c r="D194" s="481"/>
      <c r="E194" s="481"/>
      <c r="F194" s="481"/>
      <c r="G194" s="481"/>
      <c r="H194" s="481"/>
      <c r="I194" s="481"/>
      <c r="J194" s="481"/>
    </row>
    <row r="195" spans="1:10" hidden="1" x14ac:dyDescent="0.3">
      <c r="A195" s="482" t="s">
        <v>258</v>
      </c>
      <c r="B195" s="481"/>
      <c r="C195" s="481"/>
      <c r="D195" s="481"/>
      <c r="E195" s="481"/>
      <c r="F195" s="481"/>
      <c r="G195" s="481"/>
      <c r="H195" s="481"/>
      <c r="I195" s="481"/>
      <c r="J195" s="481"/>
    </row>
    <row r="196" spans="1:10" hidden="1" x14ac:dyDescent="0.3">
      <c r="A196" s="482" t="s">
        <v>259</v>
      </c>
      <c r="B196" s="481"/>
      <c r="C196" s="481"/>
      <c r="D196" s="481"/>
      <c r="E196" s="481"/>
      <c r="F196" s="481"/>
      <c r="G196" s="481"/>
      <c r="H196" s="481"/>
      <c r="I196" s="481"/>
      <c r="J196" s="481"/>
    </row>
    <row r="197" spans="1:10" hidden="1" x14ac:dyDescent="0.3">
      <c r="A197" s="482" t="s">
        <v>260</v>
      </c>
      <c r="B197" s="481"/>
      <c r="C197" s="481"/>
      <c r="D197" s="481"/>
      <c r="E197" s="481"/>
      <c r="F197" s="481"/>
      <c r="G197" s="481"/>
      <c r="H197" s="481"/>
      <c r="I197" s="481"/>
      <c r="J197" s="481"/>
    </row>
    <row r="198" spans="1:10" hidden="1" x14ac:dyDescent="0.3">
      <c r="A198" s="482" t="s">
        <v>261</v>
      </c>
      <c r="B198" s="481"/>
      <c r="C198" s="481"/>
      <c r="D198" s="481"/>
      <c r="E198" s="481"/>
      <c r="F198" s="481"/>
      <c r="G198" s="481"/>
      <c r="H198" s="481"/>
      <c r="I198" s="481"/>
      <c r="J198" s="481"/>
    </row>
    <row r="199" spans="1:10" hidden="1" x14ac:dyDescent="0.3">
      <c r="A199" s="482" t="s">
        <v>262</v>
      </c>
      <c r="B199" s="481"/>
      <c r="C199" s="481"/>
      <c r="D199" s="481"/>
      <c r="E199" s="481"/>
      <c r="F199" s="481"/>
      <c r="G199" s="481"/>
      <c r="H199" s="481"/>
      <c r="I199" s="481"/>
      <c r="J199" s="481"/>
    </row>
    <row r="200" spans="1:10" hidden="1" x14ac:dyDescent="0.3">
      <c r="A200" s="482" t="s">
        <v>263</v>
      </c>
      <c r="B200" s="481"/>
      <c r="C200" s="481"/>
      <c r="D200" s="481"/>
      <c r="E200" s="481"/>
      <c r="F200" s="481"/>
      <c r="G200" s="481"/>
      <c r="H200" s="481"/>
      <c r="I200" s="481"/>
      <c r="J200" s="481"/>
    </row>
    <row r="201" spans="1:10" hidden="1" x14ac:dyDescent="0.3">
      <c r="A201" s="482" t="s">
        <v>264</v>
      </c>
      <c r="B201" s="481"/>
      <c r="C201" s="481"/>
      <c r="D201" s="481"/>
      <c r="E201" s="481"/>
      <c r="F201" s="481"/>
      <c r="G201" s="481"/>
      <c r="H201" s="481"/>
      <c r="I201" s="481"/>
      <c r="J201" s="481"/>
    </row>
    <row r="202" spans="1:10" hidden="1" x14ac:dyDescent="0.3">
      <c r="A202" s="482" t="s">
        <v>265</v>
      </c>
      <c r="B202" s="481"/>
      <c r="C202" s="481"/>
      <c r="D202" s="481"/>
      <c r="E202" s="481"/>
      <c r="F202" s="481"/>
      <c r="G202" s="481"/>
      <c r="H202" s="481"/>
      <c r="I202" s="481"/>
      <c r="J202" s="481"/>
    </row>
    <row r="203" spans="1:10" hidden="1" x14ac:dyDescent="0.3">
      <c r="A203" s="482" t="s">
        <v>266</v>
      </c>
      <c r="B203" s="481"/>
      <c r="C203" s="481"/>
      <c r="D203" s="481"/>
      <c r="E203" s="481"/>
      <c r="F203" s="481"/>
      <c r="G203" s="481"/>
      <c r="H203" s="481"/>
      <c r="I203" s="481"/>
      <c r="J203" s="481"/>
    </row>
    <row r="204" spans="1:10" hidden="1" x14ac:dyDescent="0.3">
      <c r="A204" s="482" t="s">
        <v>267</v>
      </c>
      <c r="B204" s="481"/>
      <c r="C204" s="481"/>
      <c r="D204" s="481"/>
      <c r="E204" s="481"/>
      <c r="F204" s="481"/>
      <c r="G204" s="481"/>
      <c r="H204" s="481"/>
      <c r="I204" s="481"/>
      <c r="J204" s="481"/>
    </row>
    <row r="205" spans="1:10" hidden="1" x14ac:dyDescent="0.3">
      <c r="A205" s="482" t="s">
        <v>268</v>
      </c>
      <c r="B205" s="481"/>
      <c r="C205" s="481"/>
      <c r="D205" s="481"/>
      <c r="E205" s="481"/>
      <c r="F205" s="481"/>
      <c r="G205" s="481"/>
      <c r="H205" s="481"/>
      <c r="I205" s="481"/>
      <c r="J205" s="481"/>
    </row>
    <row r="206" spans="1:10" hidden="1" x14ac:dyDescent="0.3">
      <c r="A206" s="482" t="s">
        <v>269</v>
      </c>
      <c r="B206" s="481"/>
      <c r="C206" s="481"/>
      <c r="D206" s="481"/>
      <c r="E206" s="481"/>
      <c r="F206" s="481"/>
      <c r="G206" s="481"/>
      <c r="H206" s="481"/>
      <c r="I206" s="481"/>
      <c r="J206" s="481"/>
    </row>
    <row r="207" spans="1:10" hidden="1" x14ac:dyDescent="0.3">
      <c r="A207" s="482" t="s">
        <v>270</v>
      </c>
      <c r="B207" s="481"/>
      <c r="C207" s="481"/>
      <c r="D207" s="481"/>
      <c r="E207" s="481"/>
      <c r="F207" s="481"/>
      <c r="G207" s="481"/>
      <c r="H207" s="481"/>
      <c r="I207" s="481"/>
      <c r="J207" s="481"/>
    </row>
    <row r="208" spans="1:10" hidden="1" x14ac:dyDescent="0.3">
      <c r="A208" s="482" t="s">
        <v>271</v>
      </c>
      <c r="B208" s="481"/>
      <c r="C208" s="481"/>
      <c r="D208" s="481"/>
      <c r="E208" s="481"/>
      <c r="F208" s="481"/>
      <c r="G208" s="481"/>
      <c r="H208" s="481"/>
      <c r="I208" s="481"/>
      <c r="J208" s="481"/>
    </row>
    <row r="209" spans="1:10" hidden="1" x14ac:dyDescent="0.3">
      <c r="A209" s="482" t="s">
        <v>272</v>
      </c>
      <c r="B209" s="481"/>
      <c r="C209" s="481"/>
      <c r="D209" s="481"/>
      <c r="E209" s="481"/>
      <c r="F209" s="481"/>
      <c r="G209" s="481"/>
      <c r="H209" s="481"/>
      <c r="I209" s="481"/>
      <c r="J209" s="481"/>
    </row>
    <row r="210" spans="1:10" hidden="1" x14ac:dyDescent="0.3">
      <c r="A210" s="482" t="s">
        <v>273</v>
      </c>
      <c r="B210" s="481"/>
      <c r="C210" s="481"/>
      <c r="D210" s="481"/>
      <c r="E210" s="481"/>
      <c r="F210" s="481"/>
      <c r="G210" s="481"/>
      <c r="H210" s="481"/>
      <c r="I210" s="481"/>
      <c r="J210" s="481"/>
    </row>
    <row r="211" spans="1:10" hidden="1" x14ac:dyDescent="0.3">
      <c r="A211" s="482" t="s">
        <v>274</v>
      </c>
      <c r="B211" s="481"/>
      <c r="C211" s="481"/>
      <c r="D211" s="481"/>
      <c r="E211" s="481"/>
      <c r="F211" s="481"/>
      <c r="G211" s="481"/>
      <c r="H211" s="481"/>
      <c r="I211" s="481"/>
      <c r="J211" s="481"/>
    </row>
    <row r="212" spans="1:10" hidden="1" x14ac:dyDescent="0.3">
      <c r="A212" s="482" t="s">
        <v>275</v>
      </c>
      <c r="B212" s="481"/>
      <c r="C212" s="481"/>
      <c r="D212" s="481"/>
      <c r="E212" s="481"/>
      <c r="F212" s="481"/>
      <c r="G212" s="481"/>
      <c r="H212" s="481"/>
      <c r="I212" s="481"/>
      <c r="J212" s="481"/>
    </row>
    <row r="213" spans="1:10" hidden="1" x14ac:dyDescent="0.3">
      <c r="A213" s="482" t="s">
        <v>276</v>
      </c>
      <c r="B213" s="481"/>
      <c r="C213" s="481"/>
      <c r="D213" s="481"/>
      <c r="E213" s="481"/>
      <c r="F213" s="481"/>
      <c r="G213" s="481"/>
      <c r="H213" s="481"/>
      <c r="I213" s="481"/>
      <c r="J213" s="481"/>
    </row>
    <row r="214" spans="1:10" hidden="1" x14ac:dyDescent="0.3">
      <c r="A214" s="482" t="s">
        <v>277</v>
      </c>
      <c r="B214" s="481"/>
      <c r="C214" s="481"/>
      <c r="D214" s="481"/>
      <c r="E214" s="481"/>
      <c r="F214" s="481"/>
      <c r="G214" s="481"/>
      <c r="H214" s="481"/>
      <c r="I214" s="481"/>
      <c r="J214" s="481"/>
    </row>
    <row r="215" spans="1:10" hidden="1" x14ac:dyDescent="0.3">
      <c r="A215" s="482" t="s">
        <v>278</v>
      </c>
      <c r="B215" s="481"/>
      <c r="C215" s="481"/>
      <c r="D215" s="481"/>
      <c r="E215" s="481"/>
      <c r="F215" s="481"/>
      <c r="G215" s="481"/>
      <c r="H215" s="481"/>
      <c r="I215" s="481"/>
      <c r="J215" s="481"/>
    </row>
    <row r="216" spans="1:10" hidden="1" x14ac:dyDescent="0.3">
      <c r="A216" s="482" t="s">
        <v>279</v>
      </c>
      <c r="B216" s="481"/>
      <c r="C216" s="481"/>
      <c r="D216" s="481"/>
      <c r="E216" s="481"/>
      <c r="F216" s="481"/>
      <c r="G216" s="481"/>
      <c r="H216" s="481"/>
      <c r="I216" s="481"/>
      <c r="J216" s="481"/>
    </row>
    <row r="217" spans="1:10" hidden="1" x14ac:dyDescent="0.3">
      <c r="A217" s="482" t="s">
        <v>280</v>
      </c>
      <c r="B217" s="481"/>
      <c r="C217" s="481"/>
      <c r="D217" s="481"/>
      <c r="E217" s="481"/>
      <c r="F217" s="481"/>
      <c r="G217" s="481"/>
      <c r="H217" s="481"/>
      <c r="I217" s="481"/>
      <c r="J217" s="481"/>
    </row>
    <row r="218" spans="1:10" hidden="1" x14ac:dyDescent="0.3">
      <c r="A218" s="482" t="s">
        <v>281</v>
      </c>
      <c r="B218" s="481"/>
      <c r="C218" s="481"/>
      <c r="D218" s="481"/>
      <c r="E218" s="481"/>
      <c r="F218" s="481"/>
      <c r="G218" s="481"/>
      <c r="H218" s="481"/>
      <c r="I218" s="481"/>
      <c r="J218" s="481"/>
    </row>
    <row r="219" spans="1:10" hidden="1" x14ac:dyDescent="0.3">
      <c r="A219" s="482" t="s">
        <v>282</v>
      </c>
      <c r="B219" s="481"/>
      <c r="C219" s="481"/>
      <c r="D219" s="481"/>
      <c r="E219" s="481"/>
      <c r="F219" s="481"/>
      <c r="G219" s="481"/>
      <c r="H219" s="481"/>
      <c r="I219" s="481"/>
      <c r="J219" s="481"/>
    </row>
    <row r="220" spans="1:10" hidden="1" x14ac:dyDescent="0.3">
      <c r="A220" s="482" t="s">
        <v>283</v>
      </c>
      <c r="B220" s="481"/>
      <c r="C220" s="481"/>
      <c r="D220" s="481"/>
      <c r="E220" s="481"/>
      <c r="F220" s="481"/>
      <c r="G220" s="481"/>
      <c r="H220" s="481"/>
      <c r="I220" s="481"/>
      <c r="J220" s="481"/>
    </row>
    <row r="221" spans="1:10" hidden="1" x14ac:dyDescent="0.3">
      <c r="A221" s="482" t="s">
        <v>284</v>
      </c>
      <c r="B221" s="481"/>
      <c r="C221" s="481"/>
      <c r="D221" s="481"/>
      <c r="E221" s="481"/>
      <c r="F221" s="481"/>
      <c r="G221" s="481"/>
      <c r="H221" s="481"/>
      <c r="I221" s="481"/>
      <c r="J221" s="481"/>
    </row>
    <row r="222" spans="1:10" hidden="1" x14ac:dyDescent="0.3">
      <c r="A222" s="482" t="s">
        <v>285</v>
      </c>
      <c r="B222" s="481"/>
      <c r="C222" s="481"/>
      <c r="D222" s="481"/>
      <c r="E222" s="481"/>
      <c r="F222" s="481"/>
      <c r="G222" s="481"/>
      <c r="H222" s="481"/>
      <c r="I222" s="481"/>
      <c r="J222" s="481"/>
    </row>
    <row r="223" spans="1:10" hidden="1" x14ac:dyDescent="0.3">
      <c r="A223" s="482" t="s">
        <v>286</v>
      </c>
      <c r="B223" s="481"/>
      <c r="C223" s="481"/>
      <c r="D223" s="481"/>
      <c r="E223" s="481"/>
      <c r="F223" s="481"/>
      <c r="G223" s="481"/>
      <c r="H223" s="481"/>
      <c r="I223" s="481"/>
      <c r="J223" s="481"/>
    </row>
    <row r="224" spans="1:10" hidden="1" x14ac:dyDescent="0.3">
      <c r="A224" s="482" t="s">
        <v>287</v>
      </c>
      <c r="B224" s="481"/>
      <c r="C224" s="481"/>
      <c r="D224" s="481"/>
      <c r="E224" s="481"/>
      <c r="F224" s="481"/>
      <c r="G224" s="481"/>
      <c r="H224" s="481"/>
      <c r="I224" s="481"/>
      <c r="J224" s="481"/>
    </row>
    <row r="225" spans="1:10" hidden="1" x14ac:dyDescent="0.3">
      <c r="A225" s="482" t="s">
        <v>288</v>
      </c>
      <c r="B225" s="481"/>
      <c r="C225" s="481"/>
      <c r="D225" s="481"/>
      <c r="E225" s="481"/>
      <c r="F225" s="481"/>
      <c r="G225" s="481"/>
      <c r="H225" s="481"/>
      <c r="I225" s="481"/>
      <c r="J225" s="481"/>
    </row>
    <row r="226" spans="1:10" hidden="1" x14ac:dyDescent="0.3">
      <c r="A226" s="482" t="s">
        <v>289</v>
      </c>
      <c r="B226" s="481"/>
      <c r="C226" s="481"/>
      <c r="D226" s="481"/>
      <c r="E226" s="481"/>
      <c r="F226" s="481"/>
      <c r="G226" s="481"/>
      <c r="H226" s="481"/>
      <c r="I226" s="481"/>
      <c r="J226" s="481"/>
    </row>
    <row r="227" spans="1:10" hidden="1" x14ac:dyDescent="0.3">
      <c r="A227" s="482" t="s">
        <v>290</v>
      </c>
      <c r="B227" s="481"/>
      <c r="C227" s="481"/>
      <c r="D227" s="481"/>
      <c r="E227" s="481"/>
      <c r="F227" s="481"/>
      <c r="G227" s="481"/>
      <c r="H227" s="481"/>
      <c r="I227" s="481"/>
      <c r="J227" s="481"/>
    </row>
    <row r="228" spans="1:10" hidden="1" x14ac:dyDescent="0.3">
      <c r="A228" s="482" t="s">
        <v>291</v>
      </c>
      <c r="B228" s="481"/>
      <c r="C228" s="481"/>
      <c r="D228" s="481"/>
      <c r="E228" s="481"/>
      <c r="F228" s="481"/>
      <c r="G228" s="481"/>
      <c r="H228" s="481"/>
      <c r="I228" s="481"/>
      <c r="J228" s="481"/>
    </row>
    <row r="229" spans="1:10" hidden="1" x14ac:dyDescent="0.3">
      <c r="A229" s="482" t="s">
        <v>292</v>
      </c>
      <c r="B229" s="481"/>
      <c r="C229" s="481"/>
      <c r="D229" s="481"/>
      <c r="E229" s="481"/>
      <c r="F229" s="481"/>
      <c r="G229" s="481"/>
      <c r="H229" s="481"/>
      <c r="I229" s="481"/>
      <c r="J229" s="481"/>
    </row>
    <row r="230" spans="1:10" hidden="1" x14ac:dyDescent="0.3">
      <c r="A230" s="482" t="s">
        <v>293</v>
      </c>
      <c r="B230" s="481"/>
      <c r="C230" s="481"/>
      <c r="D230" s="481"/>
      <c r="E230" s="481"/>
      <c r="F230" s="481"/>
      <c r="G230" s="481"/>
      <c r="H230" s="481"/>
      <c r="I230" s="481"/>
      <c r="J230" s="481"/>
    </row>
    <row r="231" spans="1:10" hidden="1" x14ac:dyDescent="0.3">
      <c r="A231" s="481"/>
      <c r="B231" s="481"/>
      <c r="C231" s="481"/>
      <c r="D231" s="481"/>
      <c r="E231" s="481"/>
      <c r="F231" s="481"/>
      <c r="G231" s="481"/>
      <c r="H231" s="481"/>
      <c r="I231" s="481"/>
      <c r="J231" s="481"/>
    </row>
    <row r="232" spans="1:10" hidden="1" x14ac:dyDescent="0.3">
      <c r="A232" s="485" t="s">
        <v>294</v>
      </c>
      <c r="B232" s="481"/>
      <c r="C232" s="481"/>
      <c r="D232" s="481"/>
      <c r="E232" s="481"/>
      <c r="F232" s="481"/>
      <c r="G232" s="481"/>
      <c r="H232" s="481"/>
      <c r="I232" s="481"/>
      <c r="J232" s="481"/>
    </row>
    <row r="233" spans="1:10" hidden="1" x14ac:dyDescent="0.3">
      <c r="A233" s="481"/>
      <c r="B233" s="481"/>
      <c r="C233" s="481"/>
      <c r="D233" s="481"/>
      <c r="E233" s="481"/>
      <c r="F233" s="481"/>
      <c r="G233" s="481"/>
      <c r="H233" s="481"/>
      <c r="I233" s="481"/>
      <c r="J233" s="481"/>
    </row>
    <row r="234" spans="1:10" hidden="1" x14ac:dyDescent="0.3">
      <c r="A234" s="482" t="s">
        <v>23</v>
      </c>
      <c r="B234" s="481"/>
      <c r="C234" s="481"/>
      <c r="D234" s="481"/>
      <c r="E234" s="481"/>
      <c r="F234" s="481"/>
      <c r="G234" s="481"/>
      <c r="H234" s="481"/>
      <c r="I234" s="481"/>
      <c r="J234" s="481"/>
    </row>
    <row r="235" spans="1:10" hidden="1" x14ac:dyDescent="0.3">
      <c r="A235" s="482" t="s">
        <v>99</v>
      </c>
      <c r="B235" s="481"/>
      <c r="C235" s="481"/>
      <c r="D235" s="481"/>
      <c r="E235" s="481"/>
      <c r="F235" s="481"/>
      <c r="G235" s="481"/>
      <c r="H235" s="481"/>
      <c r="I235" s="481"/>
      <c r="J235" s="481"/>
    </row>
    <row r="236" spans="1:10" hidden="1" x14ac:dyDescent="0.3">
      <c r="A236" s="482" t="s">
        <v>25</v>
      </c>
      <c r="B236" s="481"/>
      <c r="C236" s="481"/>
      <c r="D236" s="481"/>
      <c r="E236" s="481"/>
      <c r="F236" s="481"/>
      <c r="G236" s="481"/>
      <c r="H236" s="481"/>
      <c r="I236" s="481"/>
      <c r="J236" s="481"/>
    </row>
    <row r="237" spans="1:10" hidden="1" x14ac:dyDescent="0.3">
      <c r="A237" s="482" t="s">
        <v>26</v>
      </c>
      <c r="B237" s="481"/>
      <c r="C237" s="481"/>
      <c r="D237" s="481"/>
      <c r="E237" s="481"/>
      <c r="F237" s="481"/>
      <c r="G237" s="481"/>
      <c r="H237" s="481"/>
      <c r="I237" s="481"/>
      <c r="J237" s="481"/>
    </row>
    <row r="238" spans="1:10" hidden="1" x14ac:dyDescent="0.3">
      <c r="A238" s="482" t="s">
        <v>112</v>
      </c>
      <c r="B238" s="481"/>
      <c r="C238" s="481"/>
      <c r="D238" s="481"/>
      <c r="E238" s="481"/>
      <c r="F238" s="481"/>
      <c r="G238" s="481"/>
      <c r="H238" s="481"/>
      <c r="I238" s="481"/>
      <c r="J238" s="481"/>
    </row>
    <row r="239" spans="1:10" hidden="1" x14ac:dyDescent="0.3">
      <c r="A239" s="482" t="s">
        <v>28</v>
      </c>
      <c r="B239" s="481"/>
      <c r="C239" s="481"/>
      <c r="D239" s="481"/>
      <c r="E239" s="481"/>
      <c r="F239" s="481"/>
      <c r="G239" s="481"/>
      <c r="H239" s="481"/>
      <c r="I239" s="481"/>
      <c r="J239" s="481"/>
    </row>
    <row r="240" spans="1:10" hidden="1" x14ac:dyDescent="0.3">
      <c r="A240" s="482" t="s">
        <v>29</v>
      </c>
      <c r="B240" s="481"/>
      <c r="C240" s="481"/>
      <c r="D240" s="481"/>
      <c r="E240" s="481"/>
      <c r="F240" s="481"/>
      <c r="G240" s="481"/>
      <c r="H240" s="481"/>
      <c r="I240" s="481"/>
      <c r="J240" s="481"/>
    </row>
    <row r="241" spans="1:10" hidden="1" x14ac:dyDescent="0.3">
      <c r="A241" s="482" t="s">
        <v>30</v>
      </c>
      <c r="B241" s="481"/>
      <c r="C241" s="481"/>
      <c r="D241" s="481"/>
      <c r="E241" s="481"/>
      <c r="F241" s="481"/>
      <c r="G241" s="481"/>
      <c r="H241" s="481"/>
      <c r="I241" s="481"/>
      <c r="J241" s="481"/>
    </row>
    <row r="242" spans="1:10" hidden="1" x14ac:dyDescent="0.3">
      <c r="A242" s="482" t="s">
        <v>100</v>
      </c>
      <c r="B242" s="481"/>
      <c r="C242" s="481"/>
      <c r="D242" s="481"/>
      <c r="E242" s="481"/>
      <c r="F242" s="481"/>
      <c r="G242" s="481"/>
      <c r="H242" s="481"/>
      <c r="I242" s="481"/>
      <c r="J242" s="481"/>
    </row>
    <row r="243" spans="1:10" hidden="1" x14ac:dyDescent="0.3">
      <c r="A243" s="482" t="s">
        <v>296</v>
      </c>
      <c r="B243" s="481"/>
      <c r="C243" s="481"/>
      <c r="D243" s="481"/>
      <c r="E243" s="481"/>
      <c r="F243" s="481"/>
      <c r="G243" s="481"/>
      <c r="H243" s="481"/>
      <c r="I243" s="481"/>
      <c r="J243" s="481"/>
    </row>
    <row r="244" spans="1:10" hidden="1" x14ac:dyDescent="0.3">
      <c r="A244" s="482" t="s">
        <v>83</v>
      </c>
      <c r="B244" s="481"/>
      <c r="C244" s="481"/>
      <c r="D244" s="481"/>
      <c r="E244" s="481"/>
      <c r="F244" s="481"/>
      <c r="G244" s="481"/>
      <c r="H244" s="481"/>
      <c r="I244" s="481"/>
      <c r="J244" s="481"/>
    </row>
    <row r="245" spans="1:10" hidden="1" x14ac:dyDescent="0.3">
      <c r="A245" s="482" t="s">
        <v>32</v>
      </c>
      <c r="B245" s="481"/>
      <c r="C245" s="481"/>
      <c r="D245" s="481"/>
      <c r="E245" s="481"/>
      <c r="F245" s="481"/>
      <c r="G245" s="481"/>
      <c r="H245" s="481"/>
      <c r="I245" s="481"/>
      <c r="J245" s="481"/>
    </row>
    <row r="246" spans="1:10" hidden="1" x14ac:dyDescent="0.3">
      <c r="A246" s="481" t="s">
        <v>307</v>
      </c>
      <c r="B246" s="481"/>
      <c r="C246" s="481"/>
      <c r="D246" s="481"/>
      <c r="E246" s="481"/>
      <c r="F246" s="481"/>
      <c r="G246" s="481"/>
      <c r="H246" s="481"/>
      <c r="I246" s="481"/>
      <c r="J246" s="481"/>
    </row>
    <row r="247" spans="1:10" hidden="1" x14ac:dyDescent="0.3">
      <c r="A247" s="482" t="s">
        <v>33</v>
      </c>
      <c r="B247" s="481"/>
      <c r="C247" s="481"/>
      <c r="D247" s="481"/>
      <c r="E247" s="481"/>
      <c r="F247" s="481"/>
      <c r="G247" s="481"/>
      <c r="H247" s="481"/>
      <c r="I247" s="481"/>
      <c r="J247" s="481"/>
    </row>
    <row r="248" spans="1:10" hidden="1" x14ac:dyDescent="0.3">
      <c r="A248" s="482" t="s">
        <v>114</v>
      </c>
      <c r="B248" s="481"/>
      <c r="C248" s="481"/>
      <c r="D248" s="481"/>
      <c r="E248" s="481"/>
      <c r="F248" s="481"/>
      <c r="G248" s="481"/>
      <c r="H248" s="481"/>
      <c r="I248" s="481"/>
      <c r="J248" s="481"/>
    </row>
    <row r="249" spans="1:10" hidden="1" x14ac:dyDescent="0.3">
      <c r="A249" s="482" t="s">
        <v>34</v>
      </c>
      <c r="B249" s="481"/>
      <c r="C249" s="481"/>
      <c r="D249" s="481"/>
      <c r="E249" s="481"/>
      <c r="F249" s="481"/>
      <c r="G249" s="481"/>
      <c r="H249" s="481"/>
      <c r="I249" s="481"/>
      <c r="J249" s="481"/>
    </row>
    <row r="250" spans="1:10" hidden="1" x14ac:dyDescent="0.3">
      <c r="A250" s="482" t="s">
        <v>35</v>
      </c>
      <c r="B250" s="481"/>
      <c r="C250" s="481"/>
      <c r="D250" s="481"/>
      <c r="E250" s="481"/>
      <c r="F250" s="481"/>
      <c r="G250" s="481"/>
      <c r="H250" s="481"/>
      <c r="I250" s="481"/>
      <c r="J250" s="481"/>
    </row>
    <row r="251" spans="1:10" hidden="1" x14ac:dyDescent="0.3">
      <c r="A251" s="482" t="s">
        <v>295</v>
      </c>
      <c r="B251" s="481"/>
      <c r="C251" s="481"/>
      <c r="D251" s="481"/>
      <c r="E251" s="481"/>
      <c r="F251" s="481"/>
      <c r="G251" s="481"/>
      <c r="H251" s="481"/>
      <c r="I251" s="481"/>
      <c r="J251" s="481"/>
    </row>
    <row r="252" spans="1:10" hidden="1" x14ac:dyDescent="0.3">
      <c r="A252" s="482" t="s">
        <v>37</v>
      </c>
      <c r="B252" s="481"/>
      <c r="C252" s="481"/>
      <c r="D252" s="481"/>
      <c r="E252" s="481"/>
      <c r="F252" s="481"/>
      <c r="G252" s="481"/>
      <c r="H252" s="481"/>
      <c r="I252" s="481"/>
      <c r="J252" s="481"/>
    </row>
    <row r="253" spans="1:10" hidden="1" x14ac:dyDescent="0.3">
      <c r="A253" s="482" t="s">
        <v>38</v>
      </c>
      <c r="B253" s="481"/>
      <c r="C253" s="481"/>
      <c r="D253" s="481"/>
      <c r="E253" s="481"/>
      <c r="F253" s="481"/>
      <c r="G253" s="481"/>
      <c r="H253" s="481"/>
      <c r="I253" s="481"/>
      <c r="J253" s="481"/>
    </row>
    <row r="254" spans="1:10" ht="14.25" hidden="1" customHeight="1" x14ac:dyDescent="0.3">
      <c r="A254" s="482" t="s">
        <v>345</v>
      </c>
      <c r="B254" s="481"/>
      <c r="C254" s="481"/>
      <c r="D254" s="481"/>
      <c r="E254" s="481"/>
      <c r="F254" s="481"/>
      <c r="G254" s="481"/>
      <c r="H254" s="481"/>
      <c r="I254" s="481"/>
      <c r="J254" s="481"/>
    </row>
    <row r="255" spans="1:10" hidden="1" x14ac:dyDescent="0.3">
      <c r="A255" s="482" t="s">
        <v>41</v>
      </c>
      <c r="B255" s="481"/>
      <c r="C255" s="481"/>
      <c r="D255" s="481"/>
      <c r="E255" s="481"/>
      <c r="F255" s="481"/>
      <c r="G255" s="481"/>
      <c r="H255" s="481"/>
      <c r="I255" s="481"/>
      <c r="J255" s="481"/>
    </row>
    <row r="256" spans="1:10" hidden="1" x14ac:dyDescent="0.3">
      <c r="A256" s="482" t="s">
        <v>42</v>
      </c>
      <c r="B256" s="481"/>
      <c r="C256" s="481"/>
      <c r="D256" s="481"/>
      <c r="E256" s="481"/>
      <c r="F256" s="481"/>
      <c r="G256" s="481"/>
      <c r="H256" s="481"/>
      <c r="I256" s="481"/>
      <c r="J256" s="481"/>
    </row>
    <row r="257" spans="1:10" hidden="1" x14ac:dyDescent="0.3">
      <c r="A257" s="482" t="s">
        <v>43</v>
      </c>
      <c r="B257" s="481"/>
      <c r="C257" s="481"/>
      <c r="D257" s="481"/>
      <c r="E257" s="481"/>
      <c r="F257" s="481"/>
      <c r="G257" s="481"/>
      <c r="H257" s="481"/>
      <c r="I257" s="481"/>
      <c r="J257" s="481"/>
    </row>
    <row r="258" spans="1:10" hidden="1" x14ac:dyDescent="0.3">
      <c r="A258" s="482" t="s">
        <v>44</v>
      </c>
      <c r="B258" s="481"/>
      <c r="C258" s="481"/>
      <c r="D258" s="481"/>
      <c r="E258" s="481"/>
      <c r="F258" s="481"/>
      <c r="G258" s="481"/>
      <c r="H258" s="481"/>
      <c r="I258" s="481"/>
      <c r="J258" s="481"/>
    </row>
    <row r="259" spans="1:10" hidden="1" x14ac:dyDescent="0.3">
      <c r="A259" s="482" t="s">
        <v>45</v>
      </c>
      <c r="B259" s="481"/>
      <c r="C259" s="481"/>
      <c r="D259" s="481"/>
      <c r="E259" s="481"/>
      <c r="F259" s="481"/>
      <c r="G259" s="481"/>
      <c r="H259" s="481"/>
      <c r="I259" s="481"/>
      <c r="J259" s="481"/>
    </row>
    <row r="260" spans="1:10" hidden="1" x14ac:dyDescent="0.3">
      <c r="A260" s="482" t="s">
        <v>46</v>
      </c>
      <c r="B260" s="481"/>
      <c r="C260" s="481"/>
      <c r="D260" s="481"/>
      <c r="E260" s="481"/>
      <c r="F260" s="481"/>
      <c r="G260" s="481"/>
      <c r="H260" s="481"/>
      <c r="I260" s="481"/>
      <c r="J260" s="481"/>
    </row>
    <row r="261" spans="1:10" hidden="1" x14ac:dyDescent="0.3">
      <c r="A261" s="482" t="s">
        <v>47</v>
      </c>
      <c r="B261" s="481"/>
      <c r="C261" s="481"/>
      <c r="D261" s="481"/>
      <c r="E261" s="481"/>
      <c r="F261" s="481"/>
      <c r="G261" s="481"/>
      <c r="H261" s="481"/>
      <c r="I261" s="481"/>
      <c r="J261" s="481"/>
    </row>
    <row r="262" spans="1:10" hidden="1" x14ac:dyDescent="0.3">
      <c r="A262" s="482" t="s">
        <v>48</v>
      </c>
      <c r="B262" s="481"/>
      <c r="C262" s="481"/>
      <c r="D262" s="481"/>
      <c r="E262" s="481"/>
      <c r="F262" s="481"/>
      <c r="G262" s="481"/>
      <c r="H262" s="481"/>
      <c r="I262" s="481"/>
      <c r="J262" s="481"/>
    </row>
    <row r="263" spans="1:10" hidden="1" x14ac:dyDescent="0.3">
      <c r="A263" s="482" t="s">
        <v>49</v>
      </c>
      <c r="B263" s="481"/>
      <c r="C263" s="481"/>
      <c r="D263" s="481"/>
      <c r="E263" s="481"/>
      <c r="F263" s="481"/>
      <c r="G263" s="481"/>
      <c r="H263" s="481"/>
      <c r="I263" s="481"/>
      <c r="J263" s="481"/>
    </row>
    <row r="264" spans="1:10" hidden="1" x14ac:dyDescent="0.3">
      <c r="A264" s="482" t="s">
        <v>50</v>
      </c>
      <c r="B264" s="481"/>
      <c r="C264" s="481"/>
      <c r="D264" s="481"/>
      <c r="E264" s="481"/>
      <c r="F264" s="481"/>
      <c r="G264" s="481"/>
      <c r="H264" s="481"/>
      <c r="I264" s="481"/>
      <c r="J264" s="481"/>
    </row>
    <row r="265" spans="1:10" hidden="1" x14ac:dyDescent="0.3">
      <c r="A265" s="482" t="s">
        <v>115</v>
      </c>
      <c r="B265" s="481"/>
      <c r="C265" s="481"/>
      <c r="D265" s="481"/>
      <c r="E265" s="481"/>
      <c r="F265" s="481"/>
      <c r="G265" s="481"/>
      <c r="H265" s="481"/>
      <c r="I265" s="481"/>
      <c r="J265" s="481"/>
    </row>
    <row r="266" spans="1:10" hidden="1" x14ac:dyDescent="0.3">
      <c r="A266" s="482" t="s">
        <v>346</v>
      </c>
      <c r="B266" s="481"/>
      <c r="C266" s="481"/>
      <c r="D266" s="481"/>
      <c r="E266" s="481"/>
      <c r="F266" s="481"/>
      <c r="G266" s="481"/>
      <c r="H266" s="481"/>
      <c r="I266" s="481"/>
      <c r="J266" s="481"/>
    </row>
    <row r="267" spans="1:10" hidden="1" x14ac:dyDescent="0.3">
      <c r="A267" s="482" t="s">
        <v>53</v>
      </c>
      <c r="B267" s="481"/>
      <c r="C267" s="481"/>
      <c r="D267" s="481"/>
      <c r="E267" s="481"/>
      <c r="F267" s="481"/>
      <c r="G267" s="481"/>
      <c r="H267" s="481"/>
      <c r="I267" s="481"/>
      <c r="J267" s="481"/>
    </row>
    <row r="268" spans="1:10" hidden="1" x14ac:dyDescent="0.3">
      <c r="A268" s="482" t="s">
        <v>54</v>
      </c>
      <c r="B268" s="481"/>
      <c r="C268" s="481"/>
      <c r="D268" s="481"/>
      <c r="E268" s="481"/>
      <c r="F268" s="481"/>
      <c r="G268" s="481"/>
      <c r="H268" s="481"/>
      <c r="I268" s="481"/>
      <c r="J268" s="481"/>
    </row>
    <row r="269" spans="1:10" hidden="1" x14ac:dyDescent="0.3">
      <c r="A269" s="482" t="s">
        <v>55</v>
      </c>
      <c r="B269" s="481"/>
      <c r="C269" s="481"/>
      <c r="D269" s="481"/>
      <c r="E269" s="481"/>
      <c r="F269" s="481"/>
      <c r="G269" s="481"/>
      <c r="H269" s="481"/>
      <c r="I269" s="481"/>
      <c r="J269" s="481"/>
    </row>
    <row r="270" spans="1:10" hidden="1" x14ac:dyDescent="0.3">
      <c r="A270" s="482" t="s">
        <v>56</v>
      </c>
      <c r="B270" s="481"/>
      <c r="C270" s="481"/>
      <c r="D270" s="481"/>
      <c r="E270" s="481"/>
      <c r="F270" s="481"/>
      <c r="G270" s="481"/>
      <c r="H270" s="481"/>
      <c r="I270" s="481"/>
      <c r="J270" s="481"/>
    </row>
    <row r="271" spans="1:10" hidden="1" x14ac:dyDescent="0.3">
      <c r="A271" s="482" t="s">
        <v>57</v>
      </c>
      <c r="B271" s="481"/>
      <c r="C271" s="481"/>
      <c r="D271" s="481"/>
      <c r="E271" s="481"/>
      <c r="F271" s="481"/>
      <c r="G271" s="481"/>
      <c r="H271" s="481"/>
      <c r="I271" s="481"/>
      <c r="J271" s="481"/>
    </row>
    <row r="272" spans="1:10" hidden="1" x14ac:dyDescent="0.3">
      <c r="A272" s="482" t="s">
        <v>298</v>
      </c>
      <c r="B272" s="481"/>
      <c r="C272" s="481"/>
      <c r="D272" s="481"/>
      <c r="E272" s="481"/>
      <c r="F272" s="481"/>
      <c r="G272" s="481"/>
      <c r="H272" s="481"/>
      <c r="I272" s="481"/>
      <c r="J272" s="481"/>
    </row>
    <row r="273" spans="1:10" hidden="1" x14ac:dyDescent="0.3">
      <c r="A273" s="482" t="s">
        <v>58</v>
      </c>
      <c r="B273" s="481"/>
      <c r="C273" s="481"/>
      <c r="D273" s="481"/>
      <c r="E273" s="481"/>
      <c r="F273" s="481"/>
      <c r="G273" s="481"/>
      <c r="H273" s="481"/>
      <c r="I273" s="481"/>
      <c r="J273" s="481"/>
    </row>
    <row r="274" spans="1:10" hidden="1" x14ac:dyDescent="0.3">
      <c r="A274" s="482" t="s">
        <v>299</v>
      </c>
      <c r="B274" s="481"/>
      <c r="C274" s="481"/>
      <c r="D274" s="481"/>
      <c r="E274" s="481"/>
      <c r="F274" s="481"/>
      <c r="G274" s="481"/>
      <c r="H274" s="481"/>
      <c r="I274" s="481"/>
      <c r="J274" s="481"/>
    </row>
    <row r="275" spans="1:10" hidden="1" x14ac:dyDescent="0.3">
      <c r="A275" s="482" t="s">
        <v>347</v>
      </c>
      <c r="B275" s="481"/>
      <c r="C275" s="481"/>
      <c r="D275" s="481"/>
      <c r="E275" s="481"/>
      <c r="F275" s="481"/>
      <c r="G275" s="481"/>
      <c r="H275" s="481"/>
      <c r="I275" s="481"/>
      <c r="J275" s="481"/>
    </row>
    <row r="276" spans="1:10" hidden="1" x14ac:dyDescent="0.3">
      <c r="A276" s="482" t="s">
        <v>61</v>
      </c>
      <c r="B276" s="481"/>
      <c r="C276" s="481"/>
      <c r="D276" s="481"/>
      <c r="E276" s="481"/>
      <c r="F276" s="481"/>
      <c r="G276" s="481"/>
      <c r="H276" s="481"/>
      <c r="I276" s="481"/>
      <c r="J276" s="481"/>
    </row>
    <row r="277" spans="1:10" hidden="1" x14ac:dyDescent="0.3">
      <c r="A277" s="482" t="s">
        <v>62</v>
      </c>
      <c r="B277" s="481"/>
      <c r="C277" s="481"/>
      <c r="D277" s="481"/>
      <c r="E277" s="481"/>
      <c r="F277" s="481"/>
      <c r="G277" s="481"/>
      <c r="H277" s="481"/>
      <c r="I277" s="481"/>
      <c r="J277" s="481"/>
    </row>
    <row r="278" spans="1:10" hidden="1" x14ac:dyDescent="0.3">
      <c r="A278" s="482" t="s">
        <v>301</v>
      </c>
      <c r="B278" s="481"/>
      <c r="C278" s="481"/>
      <c r="D278" s="481"/>
      <c r="E278" s="481"/>
      <c r="F278" s="481"/>
      <c r="G278" s="481"/>
      <c r="H278" s="481"/>
      <c r="I278" s="481"/>
      <c r="J278" s="481"/>
    </row>
    <row r="279" spans="1:10" hidden="1" x14ac:dyDescent="0.3">
      <c r="A279" s="482" t="s">
        <v>64</v>
      </c>
      <c r="B279" s="481"/>
      <c r="C279" s="481"/>
      <c r="D279" s="481"/>
      <c r="E279" s="481"/>
      <c r="F279" s="481"/>
      <c r="G279" s="481"/>
      <c r="H279" s="481"/>
      <c r="I279" s="481"/>
      <c r="J279" s="481"/>
    </row>
    <row r="280" spans="1:10" hidden="1" x14ac:dyDescent="0.3">
      <c r="A280" s="482" t="s">
        <v>116</v>
      </c>
      <c r="B280" s="481"/>
      <c r="C280" s="481"/>
      <c r="D280" s="481"/>
      <c r="E280" s="481"/>
      <c r="F280" s="481"/>
      <c r="G280" s="481"/>
      <c r="H280" s="481"/>
      <c r="I280" s="481"/>
      <c r="J280" s="481"/>
    </row>
    <row r="281" spans="1:10" hidden="1" x14ac:dyDescent="0.3">
      <c r="A281" s="482" t="s">
        <v>302</v>
      </c>
      <c r="B281" s="481"/>
      <c r="C281" s="481"/>
      <c r="D281" s="481"/>
      <c r="E281" s="481"/>
      <c r="F281" s="481"/>
      <c r="G281" s="481"/>
      <c r="H281" s="481"/>
      <c r="I281" s="481"/>
      <c r="J281" s="481"/>
    </row>
    <row r="282" spans="1:10" hidden="1" x14ac:dyDescent="0.3">
      <c r="A282" s="482" t="s">
        <v>65</v>
      </c>
      <c r="B282" s="481"/>
      <c r="C282" s="481"/>
      <c r="D282" s="481"/>
      <c r="E282" s="481"/>
      <c r="F282" s="481"/>
      <c r="G282" s="481"/>
      <c r="H282" s="481"/>
      <c r="I282" s="481"/>
      <c r="J282" s="481"/>
    </row>
    <row r="283" spans="1:10" hidden="1" x14ac:dyDescent="0.3">
      <c r="A283" s="482" t="s">
        <v>66</v>
      </c>
      <c r="B283" s="481"/>
      <c r="C283" s="481"/>
      <c r="D283" s="481"/>
      <c r="E283" s="481"/>
      <c r="F283" s="481"/>
      <c r="G283" s="481"/>
      <c r="H283" s="481"/>
      <c r="I283" s="481"/>
      <c r="J283" s="481"/>
    </row>
    <row r="284" spans="1:10" hidden="1" x14ac:dyDescent="0.3">
      <c r="A284" s="482" t="s">
        <v>117</v>
      </c>
      <c r="B284" s="481"/>
      <c r="C284" s="481"/>
      <c r="D284" s="481"/>
      <c r="E284" s="481"/>
      <c r="F284" s="481"/>
      <c r="G284" s="481"/>
      <c r="H284" s="481"/>
      <c r="I284" s="481"/>
      <c r="J284" s="481"/>
    </row>
    <row r="285" spans="1:10" hidden="1" x14ac:dyDescent="0.3">
      <c r="A285" s="482" t="s">
        <v>67</v>
      </c>
      <c r="B285" s="481"/>
      <c r="C285" s="481"/>
      <c r="D285" s="481"/>
      <c r="E285" s="481"/>
      <c r="F285" s="481"/>
      <c r="G285" s="481"/>
      <c r="H285" s="481"/>
      <c r="I285" s="481"/>
      <c r="J285" s="481"/>
    </row>
    <row r="286" spans="1:10" hidden="1" x14ac:dyDescent="0.3">
      <c r="A286" s="481" t="s">
        <v>113</v>
      </c>
      <c r="B286" s="481"/>
      <c r="C286" s="481"/>
      <c r="D286" s="481"/>
      <c r="E286" s="481"/>
      <c r="F286" s="481"/>
      <c r="G286" s="481"/>
      <c r="H286" s="481"/>
      <c r="I286" s="481"/>
      <c r="J286" s="481"/>
    </row>
    <row r="287" spans="1:10" hidden="1" x14ac:dyDescent="0.3">
      <c r="A287" s="482" t="s">
        <v>113</v>
      </c>
      <c r="B287" s="481"/>
      <c r="C287" s="481"/>
      <c r="D287" s="481"/>
      <c r="E287" s="481"/>
      <c r="F287" s="481"/>
      <c r="G287" s="481"/>
      <c r="H287" s="481"/>
      <c r="I287" s="481"/>
      <c r="J287" s="481"/>
    </row>
    <row r="288" spans="1:10" hidden="1" x14ac:dyDescent="0.3">
      <c r="A288" s="482" t="s">
        <v>348</v>
      </c>
      <c r="B288" s="481"/>
      <c r="C288" s="481"/>
      <c r="D288" s="481"/>
      <c r="E288" s="481"/>
      <c r="F288" s="481"/>
      <c r="G288" s="481"/>
      <c r="H288" s="481"/>
      <c r="I288" s="481"/>
      <c r="J288" s="481"/>
    </row>
    <row r="289" spans="1:10" hidden="1" x14ac:dyDescent="0.3">
      <c r="A289" s="481" t="s">
        <v>101</v>
      </c>
      <c r="B289" s="481"/>
      <c r="C289" s="481"/>
      <c r="D289" s="481"/>
      <c r="E289" s="481"/>
      <c r="F289" s="481"/>
      <c r="G289" s="481"/>
      <c r="H289" s="481"/>
      <c r="I289" s="481"/>
      <c r="J289" s="481"/>
    </row>
    <row r="290" spans="1:10" hidden="1" x14ac:dyDescent="0.3">
      <c r="A290" s="482" t="s">
        <v>71</v>
      </c>
      <c r="B290" s="481"/>
      <c r="C290" s="481"/>
      <c r="D290" s="481"/>
      <c r="E290" s="481"/>
      <c r="F290" s="481"/>
      <c r="G290" s="481"/>
      <c r="H290" s="481"/>
      <c r="I290" s="481"/>
      <c r="J290" s="481"/>
    </row>
    <row r="291" spans="1:10" hidden="1" x14ac:dyDescent="0.3">
      <c r="A291" s="482" t="s">
        <v>72</v>
      </c>
      <c r="B291" s="481"/>
      <c r="C291" s="481"/>
      <c r="D291" s="481"/>
      <c r="E291" s="481"/>
      <c r="F291" s="481"/>
      <c r="G291" s="481"/>
      <c r="H291" s="481"/>
      <c r="I291" s="481"/>
      <c r="J291" s="481"/>
    </row>
    <row r="292" spans="1:10" hidden="1" x14ac:dyDescent="0.3">
      <c r="A292" s="482" t="s">
        <v>73</v>
      </c>
      <c r="B292" s="481"/>
      <c r="C292" s="481"/>
      <c r="D292" s="481"/>
      <c r="E292" s="481"/>
      <c r="F292" s="481"/>
      <c r="G292" s="481"/>
      <c r="H292" s="481"/>
      <c r="I292" s="481"/>
      <c r="J292" s="481"/>
    </row>
    <row r="293" spans="1:10" hidden="1" x14ac:dyDescent="0.3">
      <c r="A293" s="482" t="s">
        <v>304</v>
      </c>
      <c r="B293" s="481"/>
      <c r="C293" s="481"/>
      <c r="D293" s="481"/>
      <c r="E293" s="481"/>
      <c r="F293" s="481"/>
      <c r="G293" s="481"/>
      <c r="H293" s="481"/>
      <c r="I293" s="481"/>
      <c r="J293" s="481"/>
    </row>
    <row r="294" spans="1:10" hidden="1" x14ac:dyDescent="0.3">
      <c r="A294" s="482" t="s">
        <v>305</v>
      </c>
      <c r="B294" s="481"/>
      <c r="C294" s="481"/>
      <c r="D294" s="481"/>
      <c r="E294" s="481"/>
      <c r="F294" s="481"/>
      <c r="G294" s="481"/>
      <c r="H294" s="481"/>
      <c r="I294" s="481"/>
      <c r="J294" s="481"/>
    </row>
    <row r="295" spans="1:10" hidden="1" x14ac:dyDescent="0.3">
      <c r="A295" s="482" t="s">
        <v>349</v>
      </c>
      <c r="B295" s="481"/>
      <c r="C295" s="481"/>
      <c r="D295" s="481"/>
      <c r="E295" s="481"/>
      <c r="F295" s="481"/>
      <c r="G295" s="481"/>
      <c r="H295" s="481"/>
      <c r="I295" s="481"/>
      <c r="J295" s="481"/>
    </row>
    <row r="296" spans="1:10" hidden="1" x14ac:dyDescent="0.3">
      <c r="A296" s="482" t="s">
        <v>63</v>
      </c>
      <c r="B296" s="481"/>
      <c r="C296" s="481"/>
      <c r="D296" s="481"/>
      <c r="E296" s="481"/>
      <c r="F296" s="481"/>
      <c r="G296" s="481"/>
      <c r="H296" s="481"/>
      <c r="I296" s="481"/>
      <c r="J296" s="481"/>
    </row>
    <row r="297" spans="1:10" hidden="1" x14ac:dyDescent="0.3">
      <c r="A297" s="482" t="s">
        <v>300</v>
      </c>
      <c r="B297" s="481"/>
      <c r="C297" s="481"/>
      <c r="D297" s="481"/>
      <c r="E297" s="481"/>
      <c r="F297" s="481"/>
      <c r="G297" s="481"/>
      <c r="H297" s="481"/>
      <c r="I297" s="481"/>
      <c r="J297" s="481"/>
    </row>
    <row r="298" spans="1:10" hidden="1" x14ac:dyDescent="0.3">
      <c r="A298" s="482" t="s">
        <v>80</v>
      </c>
      <c r="B298" s="481"/>
      <c r="C298" s="481"/>
      <c r="D298" s="481"/>
      <c r="E298" s="481"/>
      <c r="F298" s="481"/>
      <c r="G298" s="481"/>
      <c r="H298" s="481"/>
      <c r="I298" s="481"/>
      <c r="J298" s="481"/>
    </row>
    <row r="299" spans="1:10" hidden="1" x14ac:dyDescent="0.3">
      <c r="A299" s="482" t="s">
        <v>350</v>
      </c>
      <c r="B299" s="481"/>
      <c r="C299" s="481"/>
      <c r="D299" s="481"/>
      <c r="E299" s="481"/>
      <c r="F299" s="481"/>
      <c r="G299" s="481"/>
      <c r="H299" s="481"/>
      <c r="I299" s="481"/>
      <c r="J299" s="481"/>
    </row>
    <row r="300" spans="1:10" hidden="1" x14ac:dyDescent="0.3">
      <c r="A300" s="482" t="s">
        <v>69</v>
      </c>
      <c r="B300" s="481"/>
      <c r="C300" s="481"/>
      <c r="D300" s="481"/>
      <c r="E300" s="481"/>
      <c r="F300" s="481"/>
      <c r="G300" s="481"/>
      <c r="H300" s="481"/>
      <c r="I300" s="481"/>
      <c r="J300" s="481"/>
    </row>
    <row r="301" spans="1:10" hidden="1" x14ac:dyDescent="0.3">
      <c r="A301" s="484" t="s">
        <v>74</v>
      </c>
      <c r="B301" s="481"/>
      <c r="C301" s="481"/>
      <c r="D301" s="481"/>
      <c r="E301" s="481"/>
      <c r="F301" s="481"/>
      <c r="G301" s="481"/>
      <c r="H301" s="481"/>
      <c r="I301" s="481"/>
      <c r="J301" s="481"/>
    </row>
    <row r="302" spans="1:10" hidden="1" x14ac:dyDescent="0.3">
      <c r="A302" s="482" t="s">
        <v>68</v>
      </c>
      <c r="B302" s="481"/>
      <c r="C302" s="481"/>
      <c r="D302" s="481"/>
      <c r="E302" s="481"/>
      <c r="F302" s="481"/>
      <c r="G302" s="481"/>
      <c r="H302" s="481"/>
      <c r="I302" s="481"/>
      <c r="J302" s="481"/>
    </row>
    <row r="303" spans="1:10" hidden="1" x14ac:dyDescent="0.3">
      <c r="A303" s="482" t="s">
        <v>27</v>
      </c>
      <c r="B303" s="481"/>
      <c r="C303" s="481"/>
      <c r="D303" s="481"/>
      <c r="E303" s="481"/>
      <c r="F303" s="481"/>
      <c r="G303" s="481"/>
      <c r="H303" s="481"/>
      <c r="I303" s="481"/>
      <c r="J303" s="481"/>
    </row>
    <row r="304" spans="1:10" hidden="1" x14ac:dyDescent="0.3">
      <c r="A304" s="482" t="s">
        <v>70</v>
      </c>
      <c r="B304" s="481"/>
      <c r="C304" s="481"/>
      <c r="D304" s="481"/>
      <c r="E304" s="481"/>
      <c r="F304" s="481"/>
      <c r="G304" s="481"/>
      <c r="H304" s="481"/>
      <c r="I304" s="481"/>
      <c r="J304" s="481"/>
    </row>
    <row r="305" spans="1:10" hidden="1" x14ac:dyDescent="0.3">
      <c r="A305" s="482" t="s">
        <v>351</v>
      </c>
      <c r="B305" s="481"/>
      <c r="C305" s="481"/>
      <c r="D305" s="481"/>
      <c r="E305" s="481"/>
      <c r="F305" s="481"/>
      <c r="G305" s="481"/>
      <c r="H305" s="481"/>
      <c r="I305" s="481"/>
      <c r="J305" s="481"/>
    </row>
    <row r="306" spans="1:10" hidden="1" x14ac:dyDescent="0.3">
      <c r="A306" s="482" t="s">
        <v>31</v>
      </c>
      <c r="B306" s="481"/>
      <c r="C306" s="481"/>
      <c r="D306" s="481"/>
      <c r="E306" s="481"/>
      <c r="F306" s="481"/>
      <c r="G306" s="481"/>
      <c r="H306" s="481"/>
      <c r="I306" s="481"/>
      <c r="J306" s="481"/>
    </row>
    <row r="307" spans="1:10" hidden="1" x14ac:dyDescent="0.3">
      <c r="A307" s="482" t="s">
        <v>39</v>
      </c>
      <c r="B307" s="481"/>
      <c r="C307" s="481"/>
      <c r="D307" s="481"/>
      <c r="E307" s="481"/>
      <c r="F307" s="481"/>
      <c r="G307" s="481"/>
      <c r="H307" s="481"/>
      <c r="I307" s="481"/>
      <c r="J307" s="481"/>
    </row>
    <row r="308" spans="1:10" hidden="1" x14ac:dyDescent="0.3">
      <c r="A308" s="482" t="s">
        <v>36</v>
      </c>
      <c r="B308" s="481"/>
      <c r="C308" s="481"/>
      <c r="D308" s="481"/>
      <c r="E308" s="481"/>
      <c r="F308" s="481"/>
      <c r="G308" s="481"/>
      <c r="H308" s="481"/>
      <c r="I308" s="481"/>
      <c r="J308" s="481"/>
    </row>
    <row r="309" spans="1:10" hidden="1" x14ac:dyDescent="0.3">
      <c r="A309" s="482" t="s">
        <v>24</v>
      </c>
      <c r="B309" s="481"/>
      <c r="C309" s="481"/>
      <c r="D309" s="481"/>
      <c r="E309" s="481"/>
      <c r="F309" s="481"/>
      <c r="G309" s="481"/>
      <c r="H309" s="481"/>
      <c r="I309" s="481"/>
      <c r="J309" s="481"/>
    </row>
    <row r="310" spans="1:10" hidden="1" x14ac:dyDescent="0.3">
      <c r="A310" s="482" t="s">
        <v>52</v>
      </c>
      <c r="B310" s="481"/>
      <c r="C310" s="481"/>
      <c r="D310" s="481"/>
      <c r="E310" s="481"/>
      <c r="F310" s="481"/>
      <c r="G310" s="481"/>
      <c r="H310" s="481"/>
      <c r="I310" s="481"/>
      <c r="J310" s="481"/>
    </row>
    <row r="311" spans="1:10" hidden="1" x14ac:dyDescent="0.3">
      <c r="A311" s="482" t="s">
        <v>79</v>
      </c>
      <c r="B311" s="481"/>
      <c r="C311" s="481"/>
      <c r="D311" s="481"/>
      <c r="E311" s="481"/>
      <c r="F311" s="481"/>
      <c r="G311" s="481"/>
      <c r="H311" s="481"/>
      <c r="I311" s="481"/>
      <c r="J311" s="481"/>
    </row>
    <row r="312" spans="1:10" hidden="1" x14ac:dyDescent="0.3">
      <c r="A312" s="482" t="s">
        <v>78</v>
      </c>
      <c r="B312" s="481"/>
      <c r="C312" s="481"/>
      <c r="D312" s="481"/>
      <c r="E312" s="481"/>
      <c r="F312" s="481"/>
      <c r="G312" s="481"/>
      <c r="H312" s="481"/>
      <c r="I312" s="481"/>
      <c r="J312" s="481"/>
    </row>
    <row r="313" spans="1:10" hidden="1" x14ac:dyDescent="0.3">
      <c r="A313" s="481" t="s">
        <v>308</v>
      </c>
      <c r="B313" s="481"/>
      <c r="C313" s="481"/>
      <c r="D313" s="481"/>
      <c r="E313" s="481"/>
      <c r="F313" s="481"/>
      <c r="G313" s="481"/>
      <c r="H313" s="481"/>
      <c r="I313" s="481"/>
      <c r="J313" s="481"/>
    </row>
    <row r="314" spans="1:10" hidden="1" x14ac:dyDescent="0.3">
      <c r="A314" s="482" t="s">
        <v>82</v>
      </c>
      <c r="B314" s="481"/>
      <c r="C314" s="481"/>
      <c r="D314" s="481"/>
      <c r="E314" s="481"/>
      <c r="F314" s="481"/>
      <c r="G314" s="481"/>
      <c r="H314" s="481"/>
      <c r="I314" s="481"/>
      <c r="J314" s="481"/>
    </row>
    <row r="315" spans="1:10" hidden="1" x14ac:dyDescent="0.3">
      <c r="A315" s="482" t="s">
        <v>89</v>
      </c>
      <c r="B315" s="481"/>
      <c r="C315" s="481"/>
      <c r="D315" s="481"/>
      <c r="E315" s="481"/>
      <c r="F315" s="481"/>
      <c r="G315" s="481"/>
      <c r="H315" s="481"/>
      <c r="I315" s="481"/>
      <c r="J315" s="481"/>
    </row>
    <row r="316" spans="1:10" hidden="1" x14ac:dyDescent="0.3">
      <c r="A316" s="482" t="s">
        <v>91</v>
      </c>
      <c r="B316" s="481"/>
      <c r="C316" s="481"/>
      <c r="D316" s="481"/>
      <c r="E316" s="481"/>
      <c r="F316" s="481"/>
      <c r="G316" s="481"/>
      <c r="H316" s="481"/>
      <c r="I316" s="481"/>
      <c r="J316" s="481"/>
    </row>
    <row r="317" spans="1:10" hidden="1" x14ac:dyDescent="0.3">
      <c r="A317" s="482" t="s">
        <v>90</v>
      </c>
      <c r="B317" s="481"/>
      <c r="C317" s="481"/>
      <c r="D317" s="481"/>
      <c r="E317" s="481"/>
      <c r="F317" s="481"/>
      <c r="G317" s="481"/>
      <c r="H317" s="481"/>
      <c r="I317" s="481"/>
      <c r="J317" s="481"/>
    </row>
    <row r="318" spans="1:10" hidden="1" x14ac:dyDescent="0.3">
      <c r="A318" s="482" t="s">
        <v>352</v>
      </c>
      <c r="B318" s="481"/>
      <c r="C318" s="481"/>
      <c r="D318" s="481"/>
      <c r="E318" s="481"/>
      <c r="F318" s="481"/>
      <c r="G318" s="481"/>
      <c r="H318" s="481"/>
      <c r="I318" s="481"/>
      <c r="J318" s="481"/>
    </row>
    <row r="319" spans="1:10" hidden="1" x14ac:dyDescent="0.3">
      <c r="A319" s="482" t="s">
        <v>95</v>
      </c>
      <c r="B319" s="481"/>
      <c r="C319" s="481"/>
      <c r="D319" s="481"/>
      <c r="E319" s="481"/>
      <c r="F319" s="481"/>
      <c r="G319" s="481"/>
      <c r="H319" s="481"/>
      <c r="I319" s="481"/>
      <c r="J319" s="481"/>
    </row>
    <row r="320" spans="1:10" hidden="1" x14ac:dyDescent="0.3">
      <c r="A320" s="482" t="s">
        <v>94</v>
      </c>
      <c r="B320" s="481"/>
      <c r="C320" s="481"/>
      <c r="D320" s="481"/>
      <c r="E320" s="481"/>
      <c r="F320" s="481"/>
      <c r="G320" s="481"/>
      <c r="H320" s="481"/>
      <c r="I320" s="481"/>
      <c r="J320" s="481"/>
    </row>
  </sheetData>
  <sheetProtection algorithmName="SHA-512" hashValue="d8dSXvoce+V2mQ0/ZvTtMO+7HfeMdLnvaoP4nifJzD7p44qhRO9E1EE8g7Q2f5JFFw9LUYxh/1TwcrZDOfcs3w==" saltValue="z7Kh970pCCCWO97hXh1BXw==" spinCount="100000" sheet="1" selectLockedCells="1"/>
  <dataConsolidate/>
  <mergeCells count="27">
    <mergeCell ref="A42:C42"/>
    <mergeCell ref="A50:L50"/>
    <mergeCell ref="A49:L49"/>
    <mergeCell ref="B48:L48"/>
    <mergeCell ref="B47:L47"/>
    <mergeCell ref="A46:M46"/>
    <mergeCell ref="A45:N45"/>
    <mergeCell ref="A44:L44"/>
    <mergeCell ref="A43:C43"/>
    <mergeCell ref="J10:K10"/>
    <mergeCell ref="A11:C11"/>
    <mergeCell ref="J36:L36"/>
    <mergeCell ref="A1:L1"/>
    <mergeCell ref="A2:L2"/>
    <mergeCell ref="J6:K6"/>
    <mergeCell ref="J8:K8"/>
    <mergeCell ref="B35:C35"/>
    <mergeCell ref="B9:C9"/>
    <mergeCell ref="A12:L12"/>
    <mergeCell ref="A40:C40"/>
    <mergeCell ref="A33:L33"/>
    <mergeCell ref="A39:C39"/>
    <mergeCell ref="J37:L37"/>
    <mergeCell ref="B36:C36"/>
    <mergeCell ref="C38:J38"/>
    <mergeCell ref="B37:C37"/>
    <mergeCell ref="J35:L35"/>
  </mergeCells>
  <phoneticPr fontId="1" type="noConversion"/>
  <dataValidations xWindow="292" yWindow="472" count="7">
    <dataValidation type="custom" allowBlank="1" showErrorMessage="1" errorTitle="Exceeded Maximum Hours per Week" sqref="B37" xr:uid="{00000000-0002-0000-0100-000000000000}">
      <formula1>"sum(J10:J23)=""&lt;=80"""</formula1>
    </dataValidation>
    <dataValidation type="textLength" operator="equal" allowBlank="1" showInputMessage="1" showErrorMessage="1" errorTitle="Incorrect number of digits" error="The speedtype must be eight digits." sqref="J8:K8 J6:K6 B6 B8" xr:uid="{00000000-0002-0000-0100-000001000000}">
      <formula1>8</formula1>
    </dataValidation>
    <dataValidation type="decimal" allowBlank="1" showInputMessage="1" showErrorMessage="1" error="Student Employee pay rates must be between $7.28 - $18.00." sqref="G10" xr:uid="{00000000-0002-0000-0100-000002000000}">
      <formula1>7.64</formula1>
      <formula2>18</formula2>
    </dataValidation>
    <dataValidation type="list" allowBlank="1" showInputMessage="1" showErrorMessage="1" sqref="C6 C8 L6 L8" xr:uid="{00000000-0002-0000-0100-000003000000}">
      <formula1>$J$53:$J$75</formula1>
    </dataValidation>
    <dataValidation type="date" allowBlank="1" showInputMessage="1" showErrorMessage="1" errorTitle="Invalid Date Entered" error="You have entered a date that does not fall within this payperiod. _x000a__x000a_?'s call 719.255.3464 or e-mail sepayrol@uccs.edu" sqref="A14:A32" xr:uid="{00000000-0002-0000-0100-000004000000}">
      <formula1>46026</formula1>
      <formula2>46039</formula2>
    </dataValidation>
    <dataValidation allowBlank="1" showInputMessage="1" showErrorMessage="1" errorTitle="Invalid Date Entered" error="You have entered a date that does not fall within this payperiod. _x000a__x000a_?'s call 719.255.3464 or e-mail sepayrol@uccs.edu" sqref="B14:B32" xr:uid="{00000000-0002-0000-0100-000005000000}"/>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100-000006000000}">
      <formula1>OFFSET($A$53,0,0,COUNTA($A:$A),1)</formula1>
    </dataValidation>
  </dataValidations>
  <hyperlinks>
    <hyperlink ref="A49:L49" r:id="rId1" display="For the most up-to-date form, see our website at:  http://www.uccs.edu/~stuemp/formstuemp.shtml" xr:uid="{00000000-0004-0000-0100-000000000000}"/>
    <hyperlink ref="A49" r:id="rId2" display="For the most up-to-date form, see our website at:  http://www.uccs.edu/~stuemp/formstuemp.htm" xr:uid="{00000000-0004-0000-0100-000001000000}"/>
    <hyperlink ref="A50:L50" r:id="rId3" display="If you are having problems with the timesheet or have any questions please contact Student Employment at 719.262.3454 or e-mail us at stuemp@uccs.edu" xr:uid="{00000000-0004-0000-0100-000002000000}"/>
  </hyperlinks>
  <printOptions horizontalCentered="1" verticalCentered="1"/>
  <pageMargins left="0.25" right="0.25" top="0.75" bottom="0.75" header="0.3" footer="0.3"/>
  <pageSetup scale="59" orientation="portrait" blackAndWhite="1" horizontalDpi="300" verticalDpi="300" r:id="rId4"/>
  <headerFooter alignWithMargins="0">
    <oddFooter>&amp;C&amp;Z&amp;F</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A1:R318"/>
  <sheetViews>
    <sheetView topLeftCell="A9" workbookViewId="0">
      <selection activeCell="A15" sqref="A15"/>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362" t="s">
        <v>0</v>
      </c>
      <c r="B1" s="363"/>
      <c r="C1" s="363"/>
      <c r="D1" s="363"/>
      <c r="E1" s="363"/>
      <c r="F1" s="363"/>
      <c r="G1" s="363"/>
      <c r="H1" s="363"/>
      <c r="I1" s="363"/>
      <c r="J1" s="363"/>
      <c r="K1" s="363"/>
      <c r="L1" s="364"/>
    </row>
    <row r="2" spans="1:12" s="28" customFormat="1" ht="33" customHeight="1" x14ac:dyDescent="0.6">
      <c r="A2" s="365" t="s">
        <v>1</v>
      </c>
      <c r="B2" s="366"/>
      <c r="C2" s="366"/>
      <c r="D2" s="366"/>
      <c r="E2" s="366"/>
      <c r="F2" s="366"/>
      <c r="G2" s="366"/>
      <c r="H2" s="366"/>
      <c r="I2" s="366"/>
      <c r="J2" s="366"/>
      <c r="K2" s="366"/>
      <c r="L2" s="367"/>
    </row>
    <row r="3" spans="1:12" ht="33.75" customHeight="1" thickBot="1" x14ac:dyDescent="0.45">
      <c r="A3" s="29"/>
      <c r="B3" s="30" t="s">
        <v>108</v>
      </c>
      <c r="C3" s="31" t="str">
        <f>'Spring 2026 Pay Schedule '!A7</f>
        <v xml:space="preserve">18 January - 31 January </v>
      </c>
      <c r="D3" s="31"/>
      <c r="E3" s="31"/>
      <c r="F3" s="31"/>
      <c r="G3" s="31"/>
      <c r="H3" s="31"/>
      <c r="I3" s="31"/>
      <c r="J3" s="31"/>
      <c r="K3" s="31"/>
      <c r="L3" s="32"/>
    </row>
    <row r="4" spans="1:12" ht="40.5" customHeight="1" thickTop="1" thickBot="1" x14ac:dyDescent="0.4">
      <c r="A4" s="41" t="s">
        <v>2</v>
      </c>
      <c r="B4" s="126">
        <f>Employee_Name</f>
        <v>0</v>
      </c>
      <c r="C4" s="48" t="s">
        <v>4</v>
      </c>
      <c r="D4" s="33"/>
      <c r="E4" s="33"/>
      <c r="F4" s="33"/>
      <c r="G4" s="39">
        <f>'4 Jan-17 Jan'!G4</f>
        <v>0</v>
      </c>
      <c r="H4" s="33"/>
      <c r="I4" s="33"/>
      <c r="J4" s="33"/>
      <c r="K4" s="48" t="s">
        <v>3</v>
      </c>
      <c r="L4" s="40" t="str">
        <f>'4 Jan-17 Jan'!L4</f>
        <v>test</v>
      </c>
    </row>
    <row r="5" spans="1:12" x14ac:dyDescent="0.3">
      <c r="A5" s="41"/>
      <c r="B5" s="42"/>
      <c r="L5" s="43"/>
    </row>
    <row r="6" spans="1:12" ht="15.5" thickBot="1" x14ac:dyDescent="0.35">
      <c r="A6" s="41" t="s">
        <v>84</v>
      </c>
      <c r="B6" s="127">
        <f>'4 Jan-17 Jan'!B6</f>
        <v>0</v>
      </c>
      <c r="C6" s="128" t="str">
        <f>'4 Jan-17 Jan'!C6</f>
        <v>Percent</v>
      </c>
      <c r="G6" s="46" t="s">
        <v>84</v>
      </c>
      <c r="H6" s="46"/>
      <c r="I6" s="46"/>
      <c r="J6" s="387">
        <f>'4 Jan-17 Jan'!J6:K6</f>
        <v>0</v>
      </c>
      <c r="K6" s="387"/>
      <c r="L6" s="47" t="s">
        <v>85</v>
      </c>
    </row>
    <row r="7" spans="1:12" x14ac:dyDescent="0.3">
      <c r="A7" s="41"/>
      <c r="J7" s="42"/>
      <c r="K7" s="42"/>
      <c r="L7" s="43"/>
    </row>
    <row r="8" spans="1:12" ht="15.5" thickBot="1" x14ac:dyDescent="0.35">
      <c r="A8" s="41" t="s">
        <v>84</v>
      </c>
      <c r="B8" s="127">
        <f>'4 Jan-17 Jan'!B8</f>
        <v>0</v>
      </c>
      <c r="C8" s="128" t="str">
        <f>'4 Jan-17 Jan'!C8</f>
        <v>Percent</v>
      </c>
      <c r="G8" s="46" t="s">
        <v>84</v>
      </c>
      <c r="H8" s="46"/>
      <c r="I8" s="46"/>
      <c r="J8" s="388">
        <f>'4 Jan-17 Jan'!J8:K8</f>
        <v>0</v>
      </c>
      <c r="K8" s="388"/>
      <c r="L8" s="129" t="str">
        <f>'4 Jan-17 Jan'!L8</f>
        <v>Percent</v>
      </c>
    </row>
    <row r="9" spans="1:12" ht="27.75" customHeight="1" thickBot="1" x14ac:dyDescent="0.35">
      <c r="A9" s="41" t="s">
        <v>5</v>
      </c>
      <c r="B9" s="370">
        <f>'4 Jan-17 Jan'!B9:C9</f>
        <v>0</v>
      </c>
      <c r="C9" s="370"/>
      <c r="D9" s="33"/>
      <c r="E9" s="33"/>
      <c r="F9" s="33"/>
      <c r="G9" s="33"/>
      <c r="H9" s="33"/>
      <c r="I9" s="33"/>
      <c r="J9" s="33"/>
      <c r="K9" s="48" t="s">
        <v>6</v>
      </c>
      <c r="L9" s="49" t="str">
        <f>'4 Jan-17 Jan'!L9</f>
        <v>Spring 2026</v>
      </c>
    </row>
    <row r="10" spans="1:12" ht="32.25" customHeight="1" thickBot="1" x14ac:dyDescent="0.35">
      <c r="A10" s="41" t="s">
        <v>7</v>
      </c>
      <c r="B10" s="50">
        <f>'4 Jan-17 Jan'!B10</f>
        <v>0</v>
      </c>
      <c r="C10" s="48" t="s">
        <v>8</v>
      </c>
      <c r="D10" s="33"/>
      <c r="E10" s="33"/>
      <c r="F10" s="33"/>
      <c r="G10" s="51">
        <f>'4 Jan-17 Jan'!G10</f>
        <v>0</v>
      </c>
      <c r="H10" s="33"/>
      <c r="I10" s="33"/>
      <c r="J10" s="356" t="s">
        <v>21</v>
      </c>
      <c r="K10" s="357"/>
      <c r="L10" s="52">
        <f>IF(G10&lt;1,0,(B10-'4 Jan-17 Jan'!J36)/G10)</f>
        <v>0</v>
      </c>
    </row>
    <row r="11" spans="1:12" ht="39" customHeight="1" thickBot="1" x14ac:dyDescent="0.35">
      <c r="A11" s="358" t="s">
        <v>9</v>
      </c>
      <c r="B11" s="389"/>
      <c r="C11" s="389"/>
      <c r="D11" s="53"/>
      <c r="E11" s="53"/>
      <c r="F11" s="53"/>
      <c r="G11" s="54">
        <f>L10/18</f>
        <v>0</v>
      </c>
      <c r="H11" s="33"/>
      <c r="I11" s="33"/>
      <c r="J11" s="33"/>
      <c r="K11" s="33"/>
      <c r="L11" s="55"/>
    </row>
    <row r="12" spans="1:12" ht="18" thickBot="1" x14ac:dyDescent="0.35">
      <c r="A12" s="371"/>
      <c r="B12" s="385"/>
      <c r="C12" s="385"/>
      <c r="D12" s="385"/>
      <c r="E12" s="385"/>
      <c r="F12" s="385"/>
      <c r="G12" s="385"/>
      <c r="H12" s="385"/>
      <c r="I12" s="385"/>
      <c r="J12" s="385"/>
      <c r="K12" s="385"/>
      <c r="L12" s="386"/>
    </row>
    <row r="13" spans="1:12" ht="65.25" customHeight="1" thickTop="1" x14ac:dyDescent="0.3">
      <c r="A13" s="56" t="s">
        <v>12</v>
      </c>
      <c r="B13" s="57" t="s">
        <v>75</v>
      </c>
      <c r="C13" s="58" t="s">
        <v>17</v>
      </c>
      <c r="D13" s="59" t="s">
        <v>14</v>
      </c>
      <c r="E13" s="60" t="s">
        <v>76</v>
      </c>
      <c r="F13" s="61"/>
      <c r="G13" s="62" t="s">
        <v>15</v>
      </c>
      <c r="H13" s="59" t="s">
        <v>76</v>
      </c>
      <c r="I13" s="61"/>
      <c r="J13" s="63" t="s">
        <v>14</v>
      </c>
      <c r="K13" s="57" t="s">
        <v>16</v>
      </c>
      <c r="L13" s="64" t="s">
        <v>18</v>
      </c>
    </row>
    <row r="14" spans="1:12" x14ac:dyDescent="0.3">
      <c r="A14" s="65"/>
      <c r="B14" s="66"/>
      <c r="C14" s="67"/>
      <c r="D14" s="68">
        <f>C14-B14</f>
        <v>0</v>
      </c>
      <c r="E14" s="69">
        <f>D14</f>
        <v>0</v>
      </c>
      <c r="F14" s="70">
        <f>E14*24</f>
        <v>0</v>
      </c>
      <c r="G14" s="71"/>
      <c r="H14" s="69">
        <f>G14</f>
        <v>0</v>
      </c>
      <c r="I14" s="70">
        <f t="shared" ref="I14:I26" si="0">H14*24</f>
        <v>0</v>
      </c>
      <c r="J14" s="72">
        <f>F14-I14</f>
        <v>0</v>
      </c>
      <c r="K14" s="73">
        <f>J14*$G$10</f>
        <v>0</v>
      </c>
      <c r="L14" s="74">
        <f>L10-J14</f>
        <v>0</v>
      </c>
    </row>
    <row r="15" spans="1:12" x14ac:dyDescent="0.3">
      <c r="A15" s="65"/>
      <c r="B15" s="66"/>
      <c r="C15" s="67"/>
      <c r="D15" s="75">
        <f t="shared" ref="D15:D32" si="1">C15-B15</f>
        <v>0</v>
      </c>
      <c r="E15" s="76">
        <f t="shared" ref="E15:E32" si="2">D15</f>
        <v>0</v>
      </c>
      <c r="F15" s="77">
        <f t="shared" ref="F15:F32" si="3">E15*24</f>
        <v>0</v>
      </c>
      <c r="G15" s="71"/>
      <c r="H15" s="76">
        <f t="shared" ref="H15:H26" si="4">G15</f>
        <v>0</v>
      </c>
      <c r="I15" s="77">
        <f t="shared" si="0"/>
        <v>0</v>
      </c>
      <c r="J15" s="78">
        <f>F15-I15</f>
        <v>0</v>
      </c>
      <c r="K15" s="79">
        <f t="shared" ref="K15:K32" si="5">J15*$G$10</f>
        <v>0</v>
      </c>
      <c r="L15" s="74">
        <f>L14-J15</f>
        <v>0</v>
      </c>
    </row>
    <row r="16" spans="1:12" x14ac:dyDescent="0.3">
      <c r="A16" s="65"/>
      <c r="B16" s="66"/>
      <c r="C16" s="67"/>
      <c r="D16" s="68">
        <f t="shared" si="1"/>
        <v>0</v>
      </c>
      <c r="E16" s="69">
        <f t="shared" si="2"/>
        <v>0</v>
      </c>
      <c r="F16" s="70">
        <f t="shared" si="3"/>
        <v>0</v>
      </c>
      <c r="G16" s="71"/>
      <c r="H16" s="69">
        <f t="shared" si="4"/>
        <v>0</v>
      </c>
      <c r="I16" s="70">
        <f t="shared" si="0"/>
        <v>0</v>
      </c>
      <c r="J16" s="72">
        <f>F16-I16</f>
        <v>0</v>
      </c>
      <c r="K16" s="73">
        <f t="shared" si="5"/>
        <v>0</v>
      </c>
      <c r="L16" s="80">
        <f t="shared" ref="L16:L32" si="6">L15-J16</f>
        <v>0</v>
      </c>
    </row>
    <row r="17" spans="1:12" x14ac:dyDescent="0.3">
      <c r="A17" s="65"/>
      <c r="B17" s="66"/>
      <c r="C17" s="67"/>
      <c r="D17" s="75">
        <f t="shared" si="1"/>
        <v>0</v>
      </c>
      <c r="E17" s="76">
        <f t="shared" si="2"/>
        <v>0</v>
      </c>
      <c r="F17" s="77">
        <f t="shared" si="3"/>
        <v>0</v>
      </c>
      <c r="G17" s="71"/>
      <c r="H17" s="76">
        <f t="shared" si="4"/>
        <v>0</v>
      </c>
      <c r="I17" s="77">
        <f t="shared" si="0"/>
        <v>0</v>
      </c>
      <c r="J17" s="78">
        <f t="shared" ref="J17:J32" si="7">F17-I17</f>
        <v>0</v>
      </c>
      <c r="K17" s="79">
        <f t="shared" si="5"/>
        <v>0</v>
      </c>
      <c r="L17" s="81">
        <f t="shared" si="6"/>
        <v>0</v>
      </c>
    </row>
    <row r="18" spans="1:12" x14ac:dyDescent="0.3">
      <c r="A18" s="65"/>
      <c r="B18" s="66"/>
      <c r="C18" s="67"/>
      <c r="D18" s="68">
        <f t="shared" si="1"/>
        <v>0</v>
      </c>
      <c r="E18" s="69">
        <f t="shared" si="2"/>
        <v>0</v>
      </c>
      <c r="F18" s="70">
        <f t="shared" si="3"/>
        <v>0</v>
      </c>
      <c r="G18" s="71"/>
      <c r="H18" s="69">
        <f t="shared" si="4"/>
        <v>0</v>
      </c>
      <c r="I18" s="70">
        <f t="shared" si="0"/>
        <v>0</v>
      </c>
      <c r="J18" s="72">
        <f t="shared" si="7"/>
        <v>0</v>
      </c>
      <c r="K18" s="73">
        <f t="shared" si="5"/>
        <v>0</v>
      </c>
      <c r="L18" s="80">
        <f t="shared" si="6"/>
        <v>0</v>
      </c>
    </row>
    <row r="19" spans="1:12" x14ac:dyDescent="0.3">
      <c r="A19" s="65"/>
      <c r="B19" s="66"/>
      <c r="C19" s="67"/>
      <c r="D19" s="75">
        <f t="shared" si="1"/>
        <v>0</v>
      </c>
      <c r="E19" s="76">
        <f t="shared" si="2"/>
        <v>0</v>
      </c>
      <c r="F19" s="77">
        <f t="shared" si="3"/>
        <v>0</v>
      </c>
      <c r="G19" s="71"/>
      <c r="H19" s="76">
        <f t="shared" si="4"/>
        <v>0</v>
      </c>
      <c r="I19" s="77">
        <f t="shared" si="0"/>
        <v>0</v>
      </c>
      <c r="J19" s="78">
        <f t="shared" si="7"/>
        <v>0</v>
      </c>
      <c r="K19" s="79">
        <f t="shared" si="5"/>
        <v>0</v>
      </c>
      <c r="L19" s="81">
        <f t="shared" si="6"/>
        <v>0</v>
      </c>
    </row>
    <row r="20" spans="1:12" x14ac:dyDescent="0.3">
      <c r="A20" s="65"/>
      <c r="B20" s="66"/>
      <c r="C20" s="67"/>
      <c r="D20" s="68">
        <f t="shared" si="1"/>
        <v>0</v>
      </c>
      <c r="E20" s="69">
        <f t="shared" si="2"/>
        <v>0</v>
      </c>
      <c r="F20" s="70">
        <f t="shared" si="3"/>
        <v>0</v>
      </c>
      <c r="G20" s="71"/>
      <c r="H20" s="69">
        <f t="shared" si="4"/>
        <v>0</v>
      </c>
      <c r="I20" s="70">
        <f t="shared" si="0"/>
        <v>0</v>
      </c>
      <c r="J20" s="72">
        <f t="shared" si="7"/>
        <v>0</v>
      </c>
      <c r="K20" s="73">
        <f t="shared" si="5"/>
        <v>0</v>
      </c>
      <c r="L20" s="81">
        <f t="shared" si="6"/>
        <v>0</v>
      </c>
    </row>
    <row r="21" spans="1:12" x14ac:dyDescent="0.3">
      <c r="A21" s="65"/>
      <c r="B21" s="66"/>
      <c r="C21" s="67"/>
      <c r="D21" s="75">
        <f t="shared" si="1"/>
        <v>0</v>
      </c>
      <c r="E21" s="76">
        <f t="shared" si="2"/>
        <v>0</v>
      </c>
      <c r="F21" s="77">
        <f t="shared" si="3"/>
        <v>0</v>
      </c>
      <c r="G21" s="71"/>
      <c r="H21" s="76">
        <f t="shared" si="4"/>
        <v>0</v>
      </c>
      <c r="I21" s="77">
        <f t="shared" si="0"/>
        <v>0</v>
      </c>
      <c r="J21" s="78">
        <f t="shared" si="7"/>
        <v>0</v>
      </c>
      <c r="K21" s="79">
        <f t="shared" si="5"/>
        <v>0</v>
      </c>
      <c r="L21" s="81">
        <f t="shared" si="6"/>
        <v>0</v>
      </c>
    </row>
    <row r="22" spans="1:12" x14ac:dyDescent="0.3">
      <c r="A22" s="65"/>
      <c r="B22" s="66"/>
      <c r="C22" s="67"/>
      <c r="D22" s="68">
        <f t="shared" si="1"/>
        <v>0</v>
      </c>
      <c r="E22" s="69">
        <f t="shared" si="2"/>
        <v>0</v>
      </c>
      <c r="F22" s="70">
        <f t="shared" si="3"/>
        <v>0</v>
      </c>
      <c r="G22" s="71"/>
      <c r="H22" s="69">
        <f t="shared" si="4"/>
        <v>0</v>
      </c>
      <c r="I22" s="70">
        <f t="shared" si="0"/>
        <v>0</v>
      </c>
      <c r="J22" s="72">
        <f t="shared" si="7"/>
        <v>0</v>
      </c>
      <c r="K22" s="73">
        <f t="shared" si="5"/>
        <v>0</v>
      </c>
      <c r="L22" s="80">
        <f t="shared" si="6"/>
        <v>0</v>
      </c>
    </row>
    <row r="23" spans="1:12" x14ac:dyDescent="0.3">
      <c r="A23" s="65"/>
      <c r="B23" s="66"/>
      <c r="C23" s="67"/>
      <c r="D23" s="75">
        <f t="shared" si="1"/>
        <v>0</v>
      </c>
      <c r="E23" s="76">
        <f t="shared" si="2"/>
        <v>0</v>
      </c>
      <c r="F23" s="77">
        <f t="shared" si="3"/>
        <v>0</v>
      </c>
      <c r="G23" s="71"/>
      <c r="H23" s="76">
        <f t="shared" si="4"/>
        <v>0</v>
      </c>
      <c r="I23" s="77">
        <f t="shared" si="0"/>
        <v>0</v>
      </c>
      <c r="J23" s="78">
        <f t="shared" si="7"/>
        <v>0</v>
      </c>
      <c r="K23" s="79">
        <f t="shared" si="5"/>
        <v>0</v>
      </c>
      <c r="L23" s="81">
        <f t="shared" si="6"/>
        <v>0</v>
      </c>
    </row>
    <row r="24" spans="1:12" x14ac:dyDescent="0.3">
      <c r="A24" s="65"/>
      <c r="B24" s="66"/>
      <c r="C24" s="67"/>
      <c r="D24" s="68">
        <f t="shared" si="1"/>
        <v>0</v>
      </c>
      <c r="E24" s="69">
        <f t="shared" si="2"/>
        <v>0</v>
      </c>
      <c r="F24" s="70">
        <f t="shared" si="3"/>
        <v>0</v>
      </c>
      <c r="G24" s="71"/>
      <c r="H24" s="69">
        <f t="shared" si="4"/>
        <v>0</v>
      </c>
      <c r="I24" s="70">
        <f t="shared" si="0"/>
        <v>0</v>
      </c>
      <c r="J24" s="72">
        <f t="shared" si="7"/>
        <v>0</v>
      </c>
      <c r="K24" s="73">
        <f t="shared" si="5"/>
        <v>0</v>
      </c>
      <c r="L24" s="81">
        <f t="shared" si="6"/>
        <v>0</v>
      </c>
    </row>
    <row r="25" spans="1:12" x14ac:dyDescent="0.3">
      <c r="A25" s="65"/>
      <c r="B25" s="66"/>
      <c r="C25" s="67"/>
      <c r="D25" s="75">
        <f t="shared" si="1"/>
        <v>0</v>
      </c>
      <c r="E25" s="76">
        <f t="shared" si="2"/>
        <v>0</v>
      </c>
      <c r="F25" s="77">
        <f t="shared" si="3"/>
        <v>0</v>
      </c>
      <c r="G25" s="71"/>
      <c r="H25" s="76">
        <f t="shared" si="4"/>
        <v>0</v>
      </c>
      <c r="I25" s="77">
        <f t="shared" si="0"/>
        <v>0</v>
      </c>
      <c r="J25" s="78">
        <f t="shared" si="7"/>
        <v>0</v>
      </c>
      <c r="K25" s="79">
        <f t="shared" si="5"/>
        <v>0</v>
      </c>
      <c r="L25" s="74">
        <f t="shared" si="6"/>
        <v>0</v>
      </c>
    </row>
    <row r="26" spans="1:12" x14ac:dyDescent="0.3">
      <c r="A26" s="65"/>
      <c r="B26" s="66"/>
      <c r="C26" s="67"/>
      <c r="D26" s="68">
        <f t="shared" si="1"/>
        <v>0</v>
      </c>
      <c r="E26" s="69">
        <f t="shared" si="2"/>
        <v>0</v>
      </c>
      <c r="F26" s="70">
        <f t="shared" si="3"/>
        <v>0</v>
      </c>
      <c r="G26" s="71"/>
      <c r="H26" s="69">
        <f t="shared" si="4"/>
        <v>0</v>
      </c>
      <c r="I26" s="70">
        <f t="shared" si="0"/>
        <v>0</v>
      </c>
      <c r="J26" s="72">
        <f t="shared" si="7"/>
        <v>0</v>
      </c>
      <c r="K26" s="73">
        <f t="shared" si="5"/>
        <v>0</v>
      </c>
      <c r="L26" s="80">
        <f t="shared" si="6"/>
        <v>0</v>
      </c>
    </row>
    <row r="27" spans="1:12" x14ac:dyDescent="0.3">
      <c r="A27" s="65"/>
      <c r="B27" s="66"/>
      <c r="C27" s="67"/>
      <c r="D27" s="75">
        <f t="shared" si="1"/>
        <v>0</v>
      </c>
      <c r="E27" s="76">
        <f t="shared" si="2"/>
        <v>0</v>
      </c>
      <c r="F27" s="77">
        <f t="shared" si="3"/>
        <v>0</v>
      </c>
      <c r="G27" s="71"/>
      <c r="H27" s="76">
        <f t="shared" ref="H27:H32" si="8">G27</f>
        <v>0</v>
      </c>
      <c r="I27" s="77">
        <f t="shared" ref="I27:I32" si="9">H27*24</f>
        <v>0</v>
      </c>
      <c r="J27" s="78">
        <f t="shared" si="7"/>
        <v>0</v>
      </c>
      <c r="K27" s="79">
        <f t="shared" si="5"/>
        <v>0</v>
      </c>
      <c r="L27" s="81">
        <f t="shared" si="6"/>
        <v>0</v>
      </c>
    </row>
    <row r="28" spans="1:12" x14ac:dyDescent="0.3">
      <c r="A28" s="65"/>
      <c r="B28" s="66"/>
      <c r="C28" s="67"/>
      <c r="D28" s="68">
        <f t="shared" si="1"/>
        <v>0</v>
      </c>
      <c r="E28" s="69">
        <f t="shared" si="2"/>
        <v>0</v>
      </c>
      <c r="F28" s="70">
        <f t="shared" si="3"/>
        <v>0</v>
      </c>
      <c r="G28" s="71"/>
      <c r="H28" s="69">
        <f t="shared" si="8"/>
        <v>0</v>
      </c>
      <c r="I28" s="70">
        <f t="shared" si="9"/>
        <v>0</v>
      </c>
      <c r="J28" s="72">
        <f t="shared" si="7"/>
        <v>0</v>
      </c>
      <c r="K28" s="73">
        <f t="shared" si="5"/>
        <v>0</v>
      </c>
      <c r="L28" s="81">
        <f t="shared" si="6"/>
        <v>0</v>
      </c>
    </row>
    <row r="29" spans="1:12" x14ac:dyDescent="0.3">
      <c r="A29" s="65"/>
      <c r="B29" s="66"/>
      <c r="C29" s="67"/>
      <c r="D29" s="75">
        <f t="shared" si="1"/>
        <v>0</v>
      </c>
      <c r="E29" s="76">
        <f t="shared" si="2"/>
        <v>0</v>
      </c>
      <c r="F29" s="77">
        <f t="shared" si="3"/>
        <v>0</v>
      </c>
      <c r="G29" s="71"/>
      <c r="H29" s="76">
        <f t="shared" si="8"/>
        <v>0</v>
      </c>
      <c r="I29" s="77">
        <f t="shared" si="9"/>
        <v>0</v>
      </c>
      <c r="J29" s="78">
        <f t="shared" si="7"/>
        <v>0</v>
      </c>
      <c r="K29" s="79">
        <f t="shared" si="5"/>
        <v>0</v>
      </c>
      <c r="L29" s="74">
        <f t="shared" si="6"/>
        <v>0</v>
      </c>
    </row>
    <row r="30" spans="1:12" x14ac:dyDescent="0.3">
      <c r="A30" s="65"/>
      <c r="B30" s="66"/>
      <c r="C30" s="67"/>
      <c r="D30" s="68">
        <f t="shared" si="1"/>
        <v>0</v>
      </c>
      <c r="E30" s="69">
        <f t="shared" si="2"/>
        <v>0</v>
      </c>
      <c r="F30" s="70">
        <f t="shared" si="3"/>
        <v>0</v>
      </c>
      <c r="G30" s="71"/>
      <c r="H30" s="69">
        <f t="shared" si="8"/>
        <v>0</v>
      </c>
      <c r="I30" s="70">
        <f t="shared" si="9"/>
        <v>0</v>
      </c>
      <c r="J30" s="72">
        <f t="shared" si="7"/>
        <v>0</v>
      </c>
      <c r="K30" s="73">
        <f t="shared" si="5"/>
        <v>0</v>
      </c>
      <c r="L30" s="74">
        <f t="shared" si="6"/>
        <v>0</v>
      </c>
    </row>
    <row r="31" spans="1:12" x14ac:dyDescent="0.3">
      <c r="A31" s="65"/>
      <c r="B31" s="66"/>
      <c r="C31" s="67"/>
      <c r="D31" s="68">
        <f t="shared" si="1"/>
        <v>0</v>
      </c>
      <c r="E31" s="69">
        <f t="shared" si="2"/>
        <v>0</v>
      </c>
      <c r="F31" s="70">
        <f t="shared" si="3"/>
        <v>0</v>
      </c>
      <c r="G31" s="71"/>
      <c r="H31" s="69">
        <f t="shared" si="8"/>
        <v>0</v>
      </c>
      <c r="I31" s="70">
        <f t="shared" si="9"/>
        <v>0</v>
      </c>
      <c r="J31" s="72">
        <f t="shared" si="7"/>
        <v>0</v>
      </c>
      <c r="K31" s="73">
        <f t="shared" si="5"/>
        <v>0</v>
      </c>
      <c r="L31" s="80">
        <f t="shared" si="6"/>
        <v>0</v>
      </c>
    </row>
    <row r="32" spans="1:12" ht="15.5" thickBot="1" x14ac:dyDescent="0.35">
      <c r="A32" s="65"/>
      <c r="B32" s="66"/>
      <c r="C32" s="67"/>
      <c r="D32" s="82">
        <f t="shared" si="1"/>
        <v>0</v>
      </c>
      <c r="E32" s="83">
        <f t="shared" si="2"/>
        <v>0</v>
      </c>
      <c r="F32" s="84">
        <f t="shared" si="3"/>
        <v>0</v>
      </c>
      <c r="G32" s="71"/>
      <c r="H32" s="83">
        <f t="shared" si="8"/>
        <v>0</v>
      </c>
      <c r="I32" s="84">
        <f t="shared" si="9"/>
        <v>0</v>
      </c>
      <c r="J32" s="85">
        <f t="shared" si="7"/>
        <v>0</v>
      </c>
      <c r="K32" s="86">
        <f t="shared" si="5"/>
        <v>0</v>
      </c>
      <c r="L32" s="130">
        <f t="shared" si="6"/>
        <v>0</v>
      </c>
    </row>
    <row r="33" spans="1:18" ht="16" thickTop="1" thickBot="1" x14ac:dyDescent="0.35">
      <c r="A33" s="340" t="s">
        <v>13</v>
      </c>
      <c r="B33" s="341"/>
      <c r="C33" s="341"/>
      <c r="D33" s="341"/>
      <c r="E33" s="341"/>
      <c r="F33" s="341"/>
      <c r="G33" s="341"/>
      <c r="H33" s="341"/>
      <c r="I33" s="341"/>
      <c r="J33" s="341"/>
      <c r="K33" s="341"/>
      <c r="L33" s="342"/>
    </row>
    <row r="34" spans="1:18" ht="15.5" thickTop="1" x14ac:dyDescent="0.3">
      <c r="A34" s="53"/>
      <c r="B34" s="53"/>
      <c r="C34" s="53"/>
      <c r="D34" s="53"/>
      <c r="E34" s="53"/>
      <c r="F34" s="53"/>
      <c r="G34" s="53"/>
      <c r="H34" s="53"/>
      <c r="I34" s="53"/>
      <c r="J34" s="53"/>
      <c r="K34" s="53"/>
      <c r="L34" s="53"/>
    </row>
    <row r="35" spans="1:18" ht="21" customHeight="1" x14ac:dyDescent="0.35">
      <c r="B35" s="369" t="s">
        <v>77</v>
      </c>
      <c r="C35" s="396"/>
      <c r="D35" s="53"/>
      <c r="E35" s="53"/>
      <c r="F35" s="53"/>
      <c r="G35" s="53"/>
      <c r="H35" s="53"/>
      <c r="I35" s="53"/>
      <c r="J35" s="354" t="str">
        <f>'4 Jan-17 Jan'!J35:L35</f>
        <v>Spring Semester TOTAL</v>
      </c>
      <c r="K35" s="355"/>
      <c r="L35" s="355"/>
      <c r="M35" s="53"/>
    </row>
    <row r="36" spans="1:18" ht="17.5" x14ac:dyDescent="0.35">
      <c r="A36" s="131" t="s">
        <v>16</v>
      </c>
      <c r="B36" s="348">
        <f>G10*B37</f>
        <v>0</v>
      </c>
      <c r="C36" s="397"/>
      <c r="D36" s="91"/>
      <c r="E36" s="92"/>
      <c r="F36" s="93"/>
      <c r="G36" s="94"/>
      <c r="H36" s="132"/>
      <c r="I36" s="93"/>
      <c r="J36" s="348">
        <f>'4 Jan-17 Jan'!B36+B36</f>
        <v>0</v>
      </c>
      <c r="K36" s="360"/>
      <c r="L36" s="361"/>
      <c r="M36" s="53"/>
    </row>
    <row r="37" spans="1:18" s="105" customFormat="1" ht="20" x14ac:dyDescent="0.4">
      <c r="A37" s="133" t="s">
        <v>14</v>
      </c>
      <c r="B37" s="352">
        <f>SUM(J14:J32)</f>
        <v>0</v>
      </c>
      <c r="C37" s="398"/>
      <c r="D37" s="98"/>
      <c r="E37" s="99"/>
      <c r="F37" s="100"/>
      <c r="G37" s="101"/>
      <c r="H37" s="98"/>
      <c r="I37" s="100"/>
      <c r="J37" s="384">
        <f>'4 Jan-17 Jan'!B37+B37</f>
        <v>0</v>
      </c>
      <c r="K37" s="346"/>
      <c r="L37" s="347"/>
      <c r="M37" s="104"/>
    </row>
    <row r="38" spans="1:18" s="105" customFormat="1" ht="20" x14ac:dyDescent="0.4">
      <c r="A38" s="133"/>
      <c r="B38" s="106"/>
      <c r="C38" s="350" t="s">
        <v>88</v>
      </c>
      <c r="D38" s="399"/>
      <c r="E38" s="399"/>
      <c r="F38" s="399"/>
      <c r="G38" s="400"/>
      <c r="H38" s="399"/>
      <c r="I38" s="399"/>
      <c r="J38" s="400"/>
      <c r="K38" s="107">
        <f>L32</f>
        <v>0</v>
      </c>
      <c r="L38" s="108"/>
      <c r="M38" s="104"/>
    </row>
    <row r="39" spans="1:18" ht="43.5" customHeight="1" x14ac:dyDescent="0.3">
      <c r="A39" s="344"/>
      <c r="B39" s="344"/>
      <c r="C39" s="344"/>
      <c r="D39" s="53"/>
      <c r="E39" s="53"/>
      <c r="F39" s="53"/>
      <c r="H39" s="53"/>
      <c r="I39" s="53"/>
      <c r="J39" s="53"/>
      <c r="K39" s="109">
        <f ca="1">TODAY()</f>
        <v>46027</v>
      </c>
      <c r="L39" s="53"/>
      <c r="M39" s="53"/>
    </row>
    <row r="40" spans="1:18" x14ac:dyDescent="0.3">
      <c r="A40" s="339" t="s">
        <v>19</v>
      </c>
      <c r="B40" s="390"/>
      <c r="C40" s="390"/>
      <c r="D40" s="53"/>
      <c r="E40" s="53"/>
      <c r="F40" s="53"/>
      <c r="H40" s="53"/>
      <c r="I40" s="53"/>
      <c r="J40" s="53"/>
      <c r="K40" s="110" t="s">
        <v>12</v>
      </c>
      <c r="L40" s="53"/>
      <c r="M40" s="53"/>
    </row>
    <row r="41" spans="1:18" ht="16.5" x14ac:dyDescent="0.3">
      <c r="A41" s="111" t="s">
        <v>110</v>
      </c>
      <c r="B41" s="134" t="str">
        <f>'Spring 2026 Pay Schedule '!C7</f>
        <v>Friday, February 13th, 2026</v>
      </c>
      <c r="C41" s="135"/>
      <c r="D41" s="53"/>
      <c r="E41" s="53"/>
      <c r="F41" s="53"/>
      <c r="G41" s="53"/>
      <c r="H41" s="53"/>
      <c r="I41" s="53"/>
      <c r="J41" s="53"/>
      <c r="K41" s="53"/>
      <c r="L41" s="53"/>
    </row>
    <row r="42" spans="1:18" ht="35.25" customHeight="1" thickBot="1" x14ac:dyDescent="0.35">
      <c r="A42" s="344"/>
      <c r="B42" s="344"/>
      <c r="C42" s="344"/>
    </row>
    <row r="43" spans="1:18" x14ac:dyDescent="0.3">
      <c r="A43" s="339" t="s">
        <v>86</v>
      </c>
      <c r="B43" s="390"/>
      <c r="C43" s="390"/>
      <c r="F43" s="114" t="s">
        <v>12</v>
      </c>
    </row>
    <row r="44" spans="1:18" ht="21.75" customHeight="1" x14ac:dyDescent="0.3">
      <c r="A44" s="383" t="s">
        <v>87</v>
      </c>
      <c r="B44" s="357"/>
      <c r="C44" s="357"/>
      <c r="D44" s="357"/>
      <c r="E44" s="357"/>
      <c r="F44" s="357"/>
      <c r="G44" s="357"/>
      <c r="H44" s="357"/>
      <c r="I44" s="357"/>
      <c r="J44" s="357"/>
      <c r="K44" s="357"/>
      <c r="L44" s="357"/>
      <c r="M44" s="115"/>
      <c r="N44" s="115"/>
      <c r="O44" s="115"/>
      <c r="P44" s="115"/>
    </row>
    <row r="45" spans="1:18" ht="59.25" customHeight="1" x14ac:dyDescent="0.3">
      <c r="A45" s="380" t="s">
        <v>106</v>
      </c>
      <c r="B45" s="381"/>
      <c r="C45" s="381"/>
      <c r="D45" s="381"/>
      <c r="E45" s="381"/>
      <c r="F45" s="381"/>
      <c r="G45" s="381"/>
      <c r="H45" s="381"/>
      <c r="I45" s="381"/>
      <c r="J45" s="381"/>
      <c r="K45" s="381"/>
      <c r="L45" s="381"/>
      <c r="M45" s="381"/>
      <c r="N45" s="381"/>
      <c r="O45" s="117"/>
      <c r="P45" s="117"/>
      <c r="Q45" s="117"/>
      <c r="R45" s="117"/>
    </row>
    <row r="46" spans="1:18" ht="49.5" customHeight="1" x14ac:dyDescent="0.3">
      <c r="A46" s="380" t="s">
        <v>107</v>
      </c>
      <c r="B46" s="381"/>
      <c r="C46" s="381"/>
      <c r="D46" s="381"/>
      <c r="E46" s="381"/>
      <c r="F46" s="381"/>
      <c r="G46" s="381"/>
      <c r="H46" s="381"/>
      <c r="I46" s="381"/>
      <c r="J46" s="381"/>
      <c r="K46" s="381"/>
      <c r="L46" s="381"/>
      <c r="M46" s="381"/>
      <c r="N46" s="118"/>
      <c r="O46" s="117"/>
      <c r="P46" s="117"/>
      <c r="Q46" s="117"/>
      <c r="R46" s="117"/>
    </row>
    <row r="47" spans="1:18" ht="27.75" customHeight="1" x14ac:dyDescent="0.3">
      <c r="A47" s="136" t="s">
        <v>20</v>
      </c>
      <c r="B47" s="393"/>
      <c r="C47" s="394"/>
      <c r="D47" s="395"/>
      <c r="E47" s="395"/>
      <c r="F47" s="395"/>
      <c r="G47" s="394"/>
      <c r="H47" s="394"/>
      <c r="I47" s="394"/>
      <c r="J47" s="394"/>
      <c r="K47" s="394"/>
      <c r="L47" s="394"/>
    </row>
    <row r="48" spans="1:18" x14ac:dyDescent="0.3">
      <c r="B48" s="378"/>
      <c r="C48" s="378"/>
      <c r="D48" s="378"/>
      <c r="E48" s="378"/>
      <c r="F48" s="378"/>
      <c r="G48" s="378"/>
      <c r="H48" s="378"/>
      <c r="I48" s="378"/>
      <c r="J48" s="378"/>
      <c r="K48" s="378"/>
      <c r="L48" s="378"/>
    </row>
    <row r="49" spans="1:12" s="33" customFormat="1" ht="24.75" customHeight="1" x14ac:dyDescent="0.3">
      <c r="A49" s="391" t="s">
        <v>92</v>
      </c>
      <c r="B49" s="391"/>
      <c r="C49" s="391"/>
      <c r="D49" s="391"/>
      <c r="E49" s="391"/>
      <c r="F49" s="391"/>
      <c r="G49" s="391"/>
      <c r="H49" s="391"/>
      <c r="I49" s="391"/>
      <c r="J49" s="391"/>
      <c r="K49" s="391"/>
      <c r="L49" s="391"/>
    </row>
    <row r="50" spans="1:12" s="33" customFormat="1" x14ac:dyDescent="0.3">
      <c r="A50" s="392" t="s">
        <v>96</v>
      </c>
      <c r="B50" s="392"/>
      <c r="C50" s="392"/>
      <c r="D50" s="392"/>
      <c r="E50" s="392"/>
      <c r="F50" s="392"/>
      <c r="G50" s="392"/>
      <c r="H50" s="392"/>
      <c r="I50" s="392"/>
      <c r="J50" s="392"/>
      <c r="K50" s="392"/>
      <c r="L50" s="392"/>
    </row>
    <row r="52" spans="1:12" hidden="1" x14ac:dyDescent="0.3">
      <c r="A52" s="121" t="s">
        <v>22</v>
      </c>
      <c r="J52" s="34" t="s">
        <v>85</v>
      </c>
      <c r="K52" s="122"/>
    </row>
    <row r="53" spans="1:12" hidden="1" x14ac:dyDescent="0.3">
      <c r="A53" s="123"/>
      <c r="J53" s="122">
        <v>0.05</v>
      </c>
    </row>
    <row r="54" spans="1:12" hidden="1" x14ac:dyDescent="0.3">
      <c r="A54" s="123" t="s">
        <v>118</v>
      </c>
      <c r="J54" s="122">
        <v>0.1</v>
      </c>
    </row>
    <row r="55" spans="1:12" hidden="1" x14ac:dyDescent="0.3">
      <c r="A55" s="123" t="s">
        <v>119</v>
      </c>
      <c r="J55" s="122">
        <v>0.15</v>
      </c>
    </row>
    <row r="56" spans="1:12" hidden="1" x14ac:dyDescent="0.3">
      <c r="A56" s="123" t="s">
        <v>120</v>
      </c>
      <c r="J56" s="122">
        <v>0.2</v>
      </c>
    </row>
    <row r="57" spans="1:12" hidden="1" x14ac:dyDescent="0.3">
      <c r="A57" s="123" t="s">
        <v>121</v>
      </c>
      <c r="J57" s="122">
        <v>0.25</v>
      </c>
    </row>
    <row r="58" spans="1:12" hidden="1" x14ac:dyDescent="0.3">
      <c r="A58" s="123" t="s">
        <v>122</v>
      </c>
      <c r="J58" s="122">
        <v>0.3</v>
      </c>
    </row>
    <row r="59" spans="1:12" hidden="1" x14ac:dyDescent="0.3">
      <c r="A59" s="123" t="s">
        <v>123</v>
      </c>
      <c r="J59" s="122">
        <v>0.33</v>
      </c>
    </row>
    <row r="60" spans="1:12" hidden="1" x14ac:dyDescent="0.3">
      <c r="A60" s="123" t="s">
        <v>124</v>
      </c>
      <c r="J60" s="122">
        <v>0.34</v>
      </c>
    </row>
    <row r="61" spans="1:12" hidden="1" x14ac:dyDescent="0.3">
      <c r="A61" s="123" t="s">
        <v>125</v>
      </c>
      <c r="J61" s="122">
        <v>0.35</v>
      </c>
    </row>
    <row r="62" spans="1:12" hidden="1" x14ac:dyDescent="0.3">
      <c r="A62" s="123" t="s">
        <v>126</v>
      </c>
      <c r="J62" s="122">
        <v>0.4</v>
      </c>
    </row>
    <row r="63" spans="1:12" hidden="1" x14ac:dyDescent="0.3">
      <c r="A63" s="123" t="s">
        <v>127</v>
      </c>
      <c r="J63" s="122">
        <v>0.45</v>
      </c>
    </row>
    <row r="64" spans="1:12" hidden="1" x14ac:dyDescent="0.3">
      <c r="A64" s="123" t="s">
        <v>128</v>
      </c>
      <c r="J64" s="122">
        <v>0.5</v>
      </c>
    </row>
    <row r="65" spans="1:10" hidden="1" x14ac:dyDescent="0.3">
      <c r="A65" s="123" t="s">
        <v>129</v>
      </c>
      <c r="J65" s="122">
        <v>0.55000000000000004</v>
      </c>
    </row>
    <row r="66" spans="1:10" hidden="1" x14ac:dyDescent="0.3">
      <c r="A66" s="123" t="s">
        <v>130</v>
      </c>
      <c r="J66" s="122">
        <v>0.6</v>
      </c>
    </row>
    <row r="67" spans="1:10" hidden="1" x14ac:dyDescent="0.3">
      <c r="A67" s="123" t="s">
        <v>131</v>
      </c>
      <c r="J67" s="122">
        <v>0.65</v>
      </c>
    </row>
    <row r="68" spans="1:10" hidden="1" x14ac:dyDescent="0.3">
      <c r="A68" s="123" t="s">
        <v>132</v>
      </c>
      <c r="J68" s="122">
        <v>0.7</v>
      </c>
    </row>
    <row r="69" spans="1:10" hidden="1" x14ac:dyDescent="0.3">
      <c r="A69" s="123" t="s">
        <v>133</v>
      </c>
      <c r="J69" s="122">
        <v>0.75</v>
      </c>
    </row>
    <row r="70" spans="1:10" hidden="1" x14ac:dyDescent="0.3">
      <c r="A70" s="123" t="s">
        <v>134</v>
      </c>
      <c r="J70" s="122">
        <v>0.8</v>
      </c>
    </row>
    <row r="71" spans="1:10" hidden="1" x14ac:dyDescent="0.3">
      <c r="A71" s="123" t="s">
        <v>135</v>
      </c>
      <c r="J71" s="122">
        <v>0.85</v>
      </c>
    </row>
    <row r="72" spans="1:10" hidden="1" x14ac:dyDescent="0.3">
      <c r="A72" s="123" t="s">
        <v>136</v>
      </c>
      <c r="J72" s="122">
        <v>0.9</v>
      </c>
    </row>
    <row r="73" spans="1:10" hidden="1" x14ac:dyDescent="0.3">
      <c r="A73" s="123" t="s">
        <v>137</v>
      </c>
      <c r="J73" s="122">
        <v>0.95</v>
      </c>
    </row>
    <row r="74" spans="1:10" hidden="1" x14ac:dyDescent="0.3">
      <c r="A74" s="123" t="s">
        <v>138</v>
      </c>
      <c r="J74" s="122">
        <v>1</v>
      </c>
    </row>
    <row r="75" spans="1:10" hidden="1" x14ac:dyDescent="0.3">
      <c r="A75" s="123" t="s">
        <v>139</v>
      </c>
    </row>
    <row r="76" spans="1:10" hidden="1" x14ac:dyDescent="0.3">
      <c r="A76" s="123" t="s">
        <v>140</v>
      </c>
    </row>
    <row r="77" spans="1:10" hidden="1" x14ac:dyDescent="0.3">
      <c r="A77" s="123" t="s">
        <v>141</v>
      </c>
    </row>
    <row r="78" spans="1:10" hidden="1" x14ac:dyDescent="0.3">
      <c r="A78" s="123" t="s">
        <v>142</v>
      </c>
    </row>
    <row r="79" spans="1:10" hidden="1" x14ac:dyDescent="0.3">
      <c r="A79" s="123" t="s">
        <v>143</v>
      </c>
    </row>
    <row r="80" spans="1:10" hidden="1" x14ac:dyDescent="0.3">
      <c r="A80" s="123" t="s">
        <v>144</v>
      </c>
    </row>
    <row r="81" spans="1:1" hidden="1" x14ac:dyDescent="0.3">
      <c r="A81" s="123" t="s">
        <v>145</v>
      </c>
    </row>
    <row r="82" spans="1:1" hidden="1" x14ac:dyDescent="0.3">
      <c r="A82" s="123" t="s">
        <v>146</v>
      </c>
    </row>
    <row r="83" spans="1:1" hidden="1" x14ac:dyDescent="0.3">
      <c r="A83" s="123" t="s">
        <v>147</v>
      </c>
    </row>
    <row r="84" spans="1:1" hidden="1" x14ac:dyDescent="0.3">
      <c r="A84" s="123" t="s">
        <v>148</v>
      </c>
    </row>
    <row r="85" spans="1:1" hidden="1" x14ac:dyDescent="0.3">
      <c r="A85" s="123" t="s">
        <v>149</v>
      </c>
    </row>
    <row r="86" spans="1:1" hidden="1" x14ac:dyDescent="0.3">
      <c r="A86" s="123" t="s">
        <v>150</v>
      </c>
    </row>
    <row r="87" spans="1:1" hidden="1" x14ac:dyDescent="0.3">
      <c r="A87" s="123" t="s">
        <v>151</v>
      </c>
    </row>
    <row r="88" spans="1:1" hidden="1" x14ac:dyDescent="0.3">
      <c r="A88" s="123" t="s">
        <v>152</v>
      </c>
    </row>
    <row r="89" spans="1:1" hidden="1" x14ac:dyDescent="0.3">
      <c r="A89" s="123" t="s">
        <v>153</v>
      </c>
    </row>
    <row r="90" spans="1:1" hidden="1" x14ac:dyDescent="0.3">
      <c r="A90" s="123" t="s">
        <v>154</v>
      </c>
    </row>
    <row r="91" spans="1:1" hidden="1" x14ac:dyDescent="0.3">
      <c r="A91" s="123" t="s">
        <v>155</v>
      </c>
    </row>
    <row r="92" spans="1:1" hidden="1" x14ac:dyDescent="0.3">
      <c r="A92" s="123" t="s">
        <v>156</v>
      </c>
    </row>
    <row r="93" spans="1:1" hidden="1" x14ac:dyDescent="0.3">
      <c r="A93" s="123" t="s">
        <v>157</v>
      </c>
    </row>
    <row r="94" spans="1:1" hidden="1" x14ac:dyDescent="0.3">
      <c r="A94" s="123" t="s">
        <v>158</v>
      </c>
    </row>
    <row r="95" spans="1:1" hidden="1" x14ac:dyDescent="0.3">
      <c r="A95" s="123" t="s">
        <v>159</v>
      </c>
    </row>
    <row r="96" spans="1:1" hidden="1" x14ac:dyDescent="0.3">
      <c r="A96" s="123" t="s">
        <v>160</v>
      </c>
    </row>
    <row r="97" spans="1:1" hidden="1" x14ac:dyDescent="0.3">
      <c r="A97" s="123" t="s">
        <v>161</v>
      </c>
    </row>
    <row r="98" spans="1:1" hidden="1" x14ac:dyDescent="0.3">
      <c r="A98" s="123" t="s">
        <v>162</v>
      </c>
    </row>
    <row r="99" spans="1:1" hidden="1" x14ac:dyDescent="0.3">
      <c r="A99" s="123" t="s">
        <v>163</v>
      </c>
    </row>
    <row r="100" spans="1:1" hidden="1" x14ac:dyDescent="0.3">
      <c r="A100" s="123" t="s">
        <v>164</v>
      </c>
    </row>
    <row r="101" spans="1:1" hidden="1" x14ac:dyDescent="0.3">
      <c r="A101" s="123" t="s">
        <v>165</v>
      </c>
    </row>
    <row r="102" spans="1:1" hidden="1" x14ac:dyDescent="0.3">
      <c r="A102" s="123" t="s">
        <v>166</v>
      </c>
    </row>
    <row r="103" spans="1:1" hidden="1" x14ac:dyDescent="0.3">
      <c r="A103" s="123" t="s">
        <v>167</v>
      </c>
    </row>
    <row r="104" spans="1:1" hidden="1" x14ac:dyDescent="0.3">
      <c r="A104" s="123" t="s">
        <v>168</v>
      </c>
    </row>
    <row r="105" spans="1:1" hidden="1" x14ac:dyDescent="0.3">
      <c r="A105" s="123" t="s">
        <v>169</v>
      </c>
    </row>
    <row r="106" spans="1:1" hidden="1" x14ac:dyDescent="0.3">
      <c r="A106" s="123" t="s">
        <v>170</v>
      </c>
    </row>
    <row r="107" spans="1:1" hidden="1" x14ac:dyDescent="0.3">
      <c r="A107" s="123" t="s">
        <v>171</v>
      </c>
    </row>
    <row r="108" spans="1:1" hidden="1" x14ac:dyDescent="0.3">
      <c r="A108" s="123" t="s">
        <v>172</v>
      </c>
    </row>
    <row r="109" spans="1:1" hidden="1" x14ac:dyDescent="0.3">
      <c r="A109" s="123" t="s">
        <v>173</v>
      </c>
    </row>
    <row r="110" spans="1:1" hidden="1" x14ac:dyDescent="0.3">
      <c r="A110" s="123" t="s">
        <v>174</v>
      </c>
    </row>
    <row r="111" spans="1:1" hidden="1" x14ac:dyDescent="0.3">
      <c r="A111" s="123" t="s">
        <v>175</v>
      </c>
    </row>
    <row r="112" spans="1:1" hidden="1" x14ac:dyDescent="0.3">
      <c r="A112" s="123" t="s">
        <v>176</v>
      </c>
    </row>
    <row r="113" spans="1:1" hidden="1" x14ac:dyDescent="0.3">
      <c r="A113" s="123" t="s">
        <v>177</v>
      </c>
    </row>
    <row r="114" spans="1:1" hidden="1" x14ac:dyDescent="0.3">
      <c r="A114" s="123" t="s">
        <v>178</v>
      </c>
    </row>
    <row r="115" spans="1:1" hidden="1" x14ac:dyDescent="0.3">
      <c r="A115" s="123" t="s">
        <v>179</v>
      </c>
    </row>
    <row r="116" spans="1:1" hidden="1" x14ac:dyDescent="0.3">
      <c r="A116" s="123" t="s">
        <v>180</v>
      </c>
    </row>
    <row r="117" spans="1:1" hidden="1" x14ac:dyDescent="0.3">
      <c r="A117" s="123" t="s">
        <v>181</v>
      </c>
    </row>
    <row r="118" spans="1:1" hidden="1" x14ac:dyDescent="0.3">
      <c r="A118" s="123" t="s">
        <v>182</v>
      </c>
    </row>
    <row r="119" spans="1:1" hidden="1" x14ac:dyDescent="0.3">
      <c r="A119" s="123" t="s">
        <v>183</v>
      </c>
    </row>
    <row r="120" spans="1:1" hidden="1" x14ac:dyDescent="0.3">
      <c r="A120" s="123" t="s">
        <v>184</v>
      </c>
    </row>
    <row r="121" spans="1:1" hidden="1" x14ac:dyDescent="0.3">
      <c r="A121" s="123" t="s">
        <v>185</v>
      </c>
    </row>
    <row r="122" spans="1:1" hidden="1" x14ac:dyDescent="0.3">
      <c r="A122" s="123" t="s">
        <v>186</v>
      </c>
    </row>
    <row r="123" spans="1:1" hidden="1" x14ac:dyDescent="0.3">
      <c r="A123" s="123" t="s">
        <v>187</v>
      </c>
    </row>
    <row r="124" spans="1:1" hidden="1" x14ac:dyDescent="0.3">
      <c r="A124" s="123" t="s">
        <v>188</v>
      </c>
    </row>
    <row r="125" spans="1:1" hidden="1" x14ac:dyDescent="0.3">
      <c r="A125" s="123" t="s">
        <v>189</v>
      </c>
    </row>
    <row r="126" spans="1:1" hidden="1" x14ac:dyDescent="0.3">
      <c r="A126" s="123" t="s">
        <v>190</v>
      </c>
    </row>
    <row r="127" spans="1:1" hidden="1" x14ac:dyDescent="0.3">
      <c r="A127" s="123" t="s">
        <v>191</v>
      </c>
    </row>
    <row r="128" spans="1:1" hidden="1" x14ac:dyDescent="0.3">
      <c r="A128" s="123" t="s">
        <v>192</v>
      </c>
    </row>
    <row r="129" spans="1:1" hidden="1" x14ac:dyDescent="0.3">
      <c r="A129" s="123" t="s">
        <v>193</v>
      </c>
    </row>
    <row r="130" spans="1:1" hidden="1" x14ac:dyDescent="0.3">
      <c r="A130" s="123" t="s">
        <v>194</v>
      </c>
    </row>
    <row r="131" spans="1:1" hidden="1" x14ac:dyDescent="0.3">
      <c r="A131" s="123" t="s">
        <v>195</v>
      </c>
    </row>
    <row r="132" spans="1:1" hidden="1" x14ac:dyDescent="0.3">
      <c r="A132" s="123" t="s">
        <v>196</v>
      </c>
    </row>
    <row r="133" spans="1:1" hidden="1" x14ac:dyDescent="0.3">
      <c r="A133" s="123" t="s">
        <v>197</v>
      </c>
    </row>
    <row r="134" spans="1:1" hidden="1" x14ac:dyDescent="0.3">
      <c r="A134" s="123" t="s">
        <v>198</v>
      </c>
    </row>
    <row r="135" spans="1:1" hidden="1" x14ac:dyDescent="0.3">
      <c r="A135" s="123" t="s">
        <v>199</v>
      </c>
    </row>
    <row r="136" spans="1:1" hidden="1" x14ac:dyDescent="0.3">
      <c r="A136" s="123" t="s">
        <v>200</v>
      </c>
    </row>
    <row r="137" spans="1:1" hidden="1" x14ac:dyDescent="0.3">
      <c r="A137" s="123" t="s">
        <v>201</v>
      </c>
    </row>
    <row r="138" spans="1:1" hidden="1" x14ac:dyDescent="0.3">
      <c r="A138" s="123" t="s">
        <v>202</v>
      </c>
    </row>
    <row r="139" spans="1:1" hidden="1" x14ac:dyDescent="0.3">
      <c r="A139" s="123" t="s">
        <v>203</v>
      </c>
    </row>
    <row r="140" spans="1:1" hidden="1" x14ac:dyDescent="0.3">
      <c r="A140" s="123" t="s">
        <v>204</v>
      </c>
    </row>
    <row r="141" spans="1:1" hidden="1" x14ac:dyDescent="0.3">
      <c r="A141" s="123" t="s">
        <v>205</v>
      </c>
    </row>
    <row r="142" spans="1:1" hidden="1" x14ac:dyDescent="0.3">
      <c r="A142" s="123" t="s">
        <v>206</v>
      </c>
    </row>
    <row r="143" spans="1:1" hidden="1" x14ac:dyDescent="0.3">
      <c r="A143" s="123" t="s">
        <v>207</v>
      </c>
    </row>
    <row r="144" spans="1:1" hidden="1" x14ac:dyDescent="0.3">
      <c r="A144" s="123" t="s">
        <v>208</v>
      </c>
    </row>
    <row r="145" spans="1:1" hidden="1" x14ac:dyDescent="0.3">
      <c r="A145" s="123" t="s">
        <v>209</v>
      </c>
    </row>
    <row r="146" spans="1:1" hidden="1" x14ac:dyDescent="0.3">
      <c r="A146" s="123" t="s">
        <v>210</v>
      </c>
    </row>
    <row r="147" spans="1:1" hidden="1" x14ac:dyDescent="0.3">
      <c r="A147" s="123" t="s">
        <v>211</v>
      </c>
    </row>
    <row r="148" spans="1:1" hidden="1" x14ac:dyDescent="0.3">
      <c r="A148" s="123" t="s">
        <v>212</v>
      </c>
    </row>
    <row r="149" spans="1:1" hidden="1" x14ac:dyDescent="0.3">
      <c r="A149" s="123" t="s">
        <v>213</v>
      </c>
    </row>
    <row r="150" spans="1:1" hidden="1" x14ac:dyDescent="0.3">
      <c r="A150" s="123" t="s">
        <v>214</v>
      </c>
    </row>
    <row r="151" spans="1:1" hidden="1" x14ac:dyDescent="0.3">
      <c r="A151" s="123" t="s">
        <v>215</v>
      </c>
    </row>
    <row r="152" spans="1:1" hidden="1" x14ac:dyDescent="0.3">
      <c r="A152" s="123" t="s">
        <v>216</v>
      </c>
    </row>
    <row r="153" spans="1:1" hidden="1" x14ac:dyDescent="0.3">
      <c r="A153" s="123" t="s">
        <v>217</v>
      </c>
    </row>
    <row r="154" spans="1:1" hidden="1" x14ac:dyDescent="0.3">
      <c r="A154" s="123" t="s">
        <v>218</v>
      </c>
    </row>
    <row r="155" spans="1:1" hidden="1" x14ac:dyDescent="0.3">
      <c r="A155" s="123" t="s">
        <v>219</v>
      </c>
    </row>
    <row r="156" spans="1:1" hidden="1" x14ac:dyDescent="0.3">
      <c r="A156" s="123" t="s">
        <v>220</v>
      </c>
    </row>
    <row r="157" spans="1:1" hidden="1" x14ac:dyDescent="0.3">
      <c r="A157" s="123" t="s">
        <v>221</v>
      </c>
    </row>
    <row r="158" spans="1:1" hidden="1" x14ac:dyDescent="0.3">
      <c r="A158" s="123" t="s">
        <v>222</v>
      </c>
    </row>
    <row r="159" spans="1:1" hidden="1" x14ac:dyDescent="0.3">
      <c r="A159" s="123" t="s">
        <v>223</v>
      </c>
    </row>
    <row r="160" spans="1:1" hidden="1" x14ac:dyDescent="0.3">
      <c r="A160" s="123" t="s">
        <v>224</v>
      </c>
    </row>
    <row r="161" spans="1:1" hidden="1" x14ac:dyDescent="0.3">
      <c r="A161" s="123" t="s">
        <v>225</v>
      </c>
    </row>
    <row r="162" spans="1:1" hidden="1" x14ac:dyDescent="0.3">
      <c r="A162" s="123" t="s">
        <v>226</v>
      </c>
    </row>
    <row r="163" spans="1:1" hidden="1" x14ac:dyDescent="0.3">
      <c r="A163" s="123" t="s">
        <v>227</v>
      </c>
    </row>
    <row r="164" spans="1:1" hidden="1" x14ac:dyDescent="0.3">
      <c r="A164" s="123" t="s">
        <v>228</v>
      </c>
    </row>
    <row r="165" spans="1:1" hidden="1" x14ac:dyDescent="0.3">
      <c r="A165" s="123" t="s">
        <v>229</v>
      </c>
    </row>
    <row r="166" spans="1:1" hidden="1" x14ac:dyDescent="0.3">
      <c r="A166" s="124" t="s">
        <v>230</v>
      </c>
    </row>
    <row r="167" spans="1:1" hidden="1" x14ac:dyDescent="0.3">
      <c r="A167" s="123" t="s">
        <v>231</v>
      </c>
    </row>
    <row r="168" spans="1:1" hidden="1" x14ac:dyDescent="0.3">
      <c r="A168" s="123" t="s">
        <v>232</v>
      </c>
    </row>
    <row r="169" spans="1:1" hidden="1" x14ac:dyDescent="0.3">
      <c r="A169" s="123" t="s">
        <v>233</v>
      </c>
    </row>
    <row r="170" spans="1:1" hidden="1" x14ac:dyDescent="0.3">
      <c r="A170" s="123" t="s">
        <v>234</v>
      </c>
    </row>
    <row r="171" spans="1:1" hidden="1" x14ac:dyDescent="0.3">
      <c r="A171" s="123" t="s">
        <v>235</v>
      </c>
    </row>
    <row r="172" spans="1:1" hidden="1" x14ac:dyDescent="0.3">
      <c r="A172" s="123" t="s">
        <v>236</v>
      </c>
    </row>
    <row r="173" spans="1:1" hidden="1" x14ac:dyDescent="0.3">
      <c r="A173" s="123" t="s">
        <v>237</v>
      </c>
    </row>
    <row r="174" spans="1:1" hidden="1" x14ac:dyDescent="0.3">
      <c r="A174" s="123" t="s">
        <v>238</v>
      </c>
    </row>
    <row r="175" spans="1:1" hidden="1" x14ac:dyDescent="0.3">
      <c r="A175" s="123" t="s">
        <v>239</v>
      </c>
    </row>
    <row r="176" spans="1:1" hidden="1" x14ac:dyDescent="0.3">
      <c r="A176" s="123" t="s">
        <v>240</v>
      </c>
    </row>
    <row r="177" spans="1:1" hidden="1" x14ac:dyDescent="0.3">
      <c r="A177" s="123" t="s">
        <v>241</v>
      </c>
    </row>
    <row r="178" spans="1:1" hidden="1" x14ac:dyDescent="0.3">
      <c r="A178" s="34" t="s">
        <v>242</v>
      </c>
    </row>
    <row r="179" spans="1:1" hidden="1" x14ac:dyDescent="0.3">
      <c r="A179" s="123" t="s">
        <v>243</v>
      </c>
    </row>
    <row r="180" spans="1:1" hidden="1" x14ac:dyDescent="0.3">
      <c r="A180" s="123" t="s">
        <v>244</v>
      </c>
    </row>
    <row r="181" spans="1:1" hidden="1" x14ac:dyDescent="0.3">
      <c r="A181" s="123" t="s">
        <v>245</v>
      </c>
    </row>
    <row r="182" spans="1:1" hidden="1" x14ac:dyDescent="0.3">
      <c r="A182" s="123" t="s">
        <v>246</v>
      </c>
    </row>
    <row r="183" spans="1:1" hidden="1" x14ac:dyDescent="0.3">
      <c r="A183" s="123" t="s">
        <v>247</v>
      </c>
    </row>
    <row r="184" spans="1:1" hidden="1" x14ac:dyDescent="0.3">
      <c r="A184" s="123" t="s">
        <v>248</v>
      </c>
    </row>
    <row r="185" spans="1:1" hidden="1" x14ac:dyDescent="0.3">
      <c r="A185" s="123" t="s">
        <v>249</v>
      </c>
    </row>
    <row r="186" spans="1:1" hidden="1" x14ac:dyDescent="0.3">
      <c r="A186" s="123" t="s">
        <v>250</v>
      </c>
    </row>
    <row r="187" spans="1:1" hidden="1" x14ac:dyDescent="0.3">
      <c r="A187" s="123" t="s">
        <v>251</v>
      </c>
    </row>
    <row r="188" spans="1:1" hidden="1" x14ac:dyDescent="0.3">
      <c r="A188" s="123" t="s">
        <v>252</v>
      </c>
    </row>
    <row r="189" spans="1:1" hidden="1" x14ac:dyDescent="0.3">
      <c r="A189" s="123" t="s">
        <v>253</v>
      </c>
    </row>
    <row r="190" spans="1:1" hidden="1" x14ac:dyDescent="0.3">
      <c r="A190" s="123" t="s">
        <v>254</v>
      </c>
    </row>
    <row r="191" spans="1:1" hidden="1" x14ac:dyDescent="0.3">
      <c r="A191" s="123" t="s">
        <v>255</v>
      </c>
    </row>
    <row r="192" spans="1:1" hidden="1" x14ac:dyDescent="0.3">
      <c r="A192" s="123" t="s">
        <v>256</v>
      </c>
    </row>
    <row r="193" spans="1:1" hidden="1" x14ac:dyDescent="0.3">
      <c r="A193" s="123" t="s">
        <v>257</v>
      </c>
    </row>
    <row r="194" spans="1:1" hidden="1" x14ac:dyDescent="0.3">
      <c r="A194" s="123" t="s">
        <v>258</v>
      </c>
    </row>
    <row r="195" spans="1:1" hidden="1" x14ac:dyDescent="0.3">
      <c r="A195" s="123" t="s">
        <v>259</v>
      </c>
    </row>
    <row r="196" spans="1:1" hidden="1" x14ac:dyDescent="0.3">
      <c r="A196" s="123" t="s">
        <v>260</v>
      </c>
    </row>
    <row r="197" spans="1:1" hidden="1" x14ac:dyDescent="0.3">
      <c r="A197" s="123" t="s">
        <v>261</v>
      </c>
    </row>
    <row r="198" spans="1:1" hidden="1" x14ac:dyDescent="0.3">
      <c r="A198" s="123" t="s">
        <v>262</v>
      </c>
    </row>
    <row r="199" spans="1:1" hidden="1" x14ac:dyDescent="0.3">
      <c r="A199" s="123" t="s">
        <v>263</v>
      </c>
    </row>
    <row r="200" spans="1:1" hidden="1" x14ac:dyDescent="0.3">
      <c r="A200" s="123" t="s">
        <v>264</v>
      </c>
    </row>
    <row r="201" spans="1:1" hidden="1" x14ac:dyDescent="0.3">
      <c r="A201" s="123" t="s">
        <v>265</v>
      </c>
    </row>
    <row r="202" spans="1:1" hidden="1" x14ac:dyDescent="0.3">
      <c r="A202" s="123" t="s">
        <v>266</v>
      </c>
    </row>
    <row r="203" spans="1:1" hidden="1" x14ac:dyDescent="0.3">
      <c r="A203" s="123" t="s">
        <v>267</v>
      </c>
    </row>
    <row r="204" spans="1:1" hidden="1" x14ac:dyDescent="0.3">
      <c r="A204" s="123" t="s">
        <v>268</v>
      </c>
    </row>
    <row r="205" spans="1:1" hidden="1" x14ac:dyDescent="0.3">
      <c r="A205" s="123" t="s">
        <v>269</v>
      </c>
    </row>
    <row r="206" spans="1:1" hidden="1" x14ac:dyDescent="0.3">
      <c r="A206" s="123" t="s">
        <v>270</v>
      </c>
    </row>
    <row r="207" spans="1:1" hidden="1" x14ac:dyDescent="0.3">
      <c r="A207" s="123" t="s">
        <v>271</v>
      </c>
    </row>
    <row r="208" spans="1:1" hidden="1" x14ac:dyDescent="0.3">
      <c r="A208" s="123" t="s">
        <v>272</v>
      </c>
    </row>
    <row r="209" spans="1:1" hidden="1" x14ac:dyDescent="0.3">
      <c r="A209" s="123" t="s">
        <v>273</v>
      </c>
    </row>
    <row r="210" spans="1:1" hidden="1" x14ac:dyDescent="0.3">
      <c r="A210" s="123" t="s">
        <v>274</v>
      </c>
    </row>
    <row r="211" spans="1:1" hidden="1" x14ac:dyDescent="0.3">
      <c r="A211" s="123" t="s">
        <v>275</v>
      </c>
    </row>
    <row r="212" spans="1:1" hidden="1" x14ac:dyDescent="0.3">
      <c r="A212" s="123" t="s">
        <v>276</v>
      </c>
    </row>
    <row r="213" spans="1:1" hidden="1" x14ac:dyDescent="0.3">
      <c r="A213" s="123" t="s">
        <v>277</v>
      </c>
    </row>
    <row r="214" spans="1:1" hidden="1" x14ac:dyDescent="0.3">
      <c r="A214" s="123" t="s">
        <v>278</v>
      </c>
    </row>
    <row r="215" spans="1:1" hidden="1" x14ac:dyDescent="0.3">
      <c r="A215" s="123" t="s">
        <v>279</v>
      </c>
    </row>
    <row r="216" spans="1:1" hidden="1" x14ac:dyDescent="0.3">
      <c r="A216" s="123" t="s">
        <v>280</v>
      </c>
    </row>
    <row r="217" spans="1:1" hidden="1" x14ac:dyDescent="0.3">
      <c r="A217" s="123" t="s">
        <v>281</v>
      </c>
    </row>
    <row r="218" spans="1:1" hidden="1" x14ac:dyDescent="0.3">
      <c r="A218" s="123" t="s">
        <v>282</v>
      </c>
    </row>
    <row r="219" spans="1:1" hidden="1" x14ac:dyDescent="0.3">
      <c r="A219" s="123" t="s">
        <v>283</v>
      </c>
    </row>
    <row r="220" spans="1:1" hidden="1" x14ac:dyDescent="0.3">
      <c r="A220" s="123" t="s">
        <v>284</v>
      </c>
    </row>
    <row r="221" spans="1:1" hidden="1" x14ac:dyDescent="0.3">
      <c r="A221" s="123" t="s">
        <v>285</v>
      </c>
    </row>
    <row r="222" spans="1:1" hidden="1" x14ac:dyDescent="0.3">
      <c r="A222" s="123" t="s">
        <v>286</v>
      </c>
    </row>
    <row r="223" spans="1:1" hidden="1" x14ac:dyDescent="0.3">
      <c r="A223" s="123" t="s">
        <v>287</v>
      </c>
    </row>
    <row r="224" spans="1:1" hidden="1" x14ac:dyDescent="0.3">
      <c r="A224" s="123" t="s">
        <v>288</v>
      </c>
    </row>
    <row r="225" spans="1:1" hidden="1" x14ac:dyDescent="0.3">
      <c r="A225" s="123" t="s">
        <v>289</v>
      </c>
    </row>
    <row r="226" spans="1:1" hidden="1" x14ac:dyDescent="0.3">
      <c r="A226" s="123" t="s">
        <v>290</v>
      </c>
    </row>
    <row r="227" spans="1:1" hidden="1" x14ac:dyDescent="0.3">
      <c r="A227" s="123" t="s">
        <v>291</v>
      </c>
    </row>
    <row r="228" spans="1:1" hidden="1" x14ac:dyDescent="0.3">
      <c r="A228" s="123" t="s">
        <v>292</v>
      </c>
    </row>
    <row r="229" spans="1:1" hidden="1" x14ac:dyDescent="0.3">
      <c r="A229" s="123" t="s">
        <v>293</v>
      </c>
    </row>
    <row r="230" spans="1:1" hidden="1" x14ac:dyDescent="0.3"/>
    <row r="231" spans="1:1" hidden="1" x14ac:dyDescent="0.3">
      <c r="A231" s="125" t="s">
        <v>294</v>
      </c>
    </row>
    <row r="232" spans="1:1" hidden="1" x14ac:dyDescent="0.3"/>
    <row r="233" spans="1:1" hidden="1" x14ac:dyDescent="0.3">
      <c r="A233" s="123" t="s">
        <v>23</v>
      </c>
    </row>
    <row r="234" spans="1:1" hidden="1" x14ac:dyDescent="0.3">
      <c r="A234" s="123" t="s">
        <v>24</v>
      </c>
    </row>
    <row r="235" spans="1:1" hidden="1" x14ac:dyDescent="0.3">
      <c r="A235" s="123" t="s">
        <v>94</v>
      </c>
    </row>
    <row r="236" spans="1:1" hidden="1" x14ac:dyDescent="0.3">
      <c r="A236" s="123" t="s">
        <v>99</v>
      </c>
    </row>
    <row r="237" spans="1:1" hidden="1" x14ac:dyDescent="0.3">
      <c r="A237" s="123" t="s">
        <v>25</v>
      </c>
    </row>
    <row r="238" spans="1:1" hidden="1" x14ac:dyDescent="0.3">
      <c r="A238" s="123" t="s">
        <v>26</v>
      </c>
    </row>
    <row r="239" spans="1:1" hidden="1" x14ac:dyDescent="0.3">
      <c r="A239" s="123" t="s">
        <v>112</v>
      </c>
    </row>
    <row r="240" spans="1:1" hidden="1" x14ac:dyDescent="0.3">
      <c r="A240" s="34" t="s">
        <v>113</v>
      </c>
    </row>
    <row r="241" spans="1:1" hidden="1" x14ac:dyDescent="0.3">
      <c r="A241" s="123" t="s">
        <v>28</v>
      </c>
    </row>
    <row r="242" spans="1:1" hidden="1" x14ac:dyDescent="0.3">
      <c r="A242" s="123" t="s">
        <v>29</v>
      </c>
    </row>
    <row r="243" spans="1:1" hidden="1" x14ac:dyDescent="0.3">
      <c r="A243" s="123" t="s">
        <v>30</v>
      </c>
    </row>
    <row r="244" spans="1:1" hidden="1" x14ac:dyDescent="0.3">
      <c r="A244" s="123" t="s">
        <v>100</v>
      </c>
    </row>
    <row r="245" spans="1:1" hidden="1" x14ac:dyDescent="0.3">
      <c r="A245" s="123" t="s">
        <v>31</v>
      </c>
    </row>
    <row r="246" spans="1:1" hidden="1" x14ac:dyDescent="0.3">
      <c r="A246" s="123" t="s">
        <v>32</v>
      </c>
    </row>
    <row r="247" spans="1:1" hidden="1" x14ac:dyDescent="0.3">
      <c r="A247" s="123" t="s">
        <v>89</v>
      </c>
    </row>
    <row r="248" spans="1:1" hidden="1" x14ac:dyDescent="0.3">
      <c r="A248" s="123" t="s">
        <v>33</v>
      </c>
    </row>
    <row r="249" spans="1:1" hidden="1" x14ac:dyDescent="0.3">
      <c r="A249" s="123" t="s">
        <v>114</v>
      </c>
    </row>
    <row r="250" spans="1:1" hidden="1" x14ac:dyDescent="0.3">
      <c r="A250" s="123" t="s">
        <v>34</v>
      </c>
    </row>
    <row r="251" spans="1:1" hidden="1" x14ac:dyDescent="0.3">
      <c r="A251" s="123" t="s">
        <v>35</v>
      </c>
    </row>
    <row r="252" spans="1:1" hidden="1" x14ac:dyDescent="0.3">
      <c r="A252" s="123" t="s">
        <v>90</v>
      </c>
    </row>
    <row r="253" spans="1:1" ht="14.25" hidden="1" customHeight="1" x14ac:dyDescent="0.3">
      <c r="A253" s="123" t="s">
        <v>36</v>
      </c>
    </row>
    <row r="254" spans="1:1" hidden="1" x14ac:dyDescent="0.3">
      <c r="A254" s="123" t="s">
        <v>295</v>
      </c>
    </row>
    <row r="255" spans="1:1" hidden="1" x14ac:dyDescent="0.3">
      <c r="A255" s="123" t="s">
        <v>37</v>
      </c>
    </row>
    <row r="256" spans="1:1" hidden="1" x14ac:dyDescent="0.3">
      <c r="A256" s="123" t="s">
        <v>38</v>
      </c>
    </row>
    <row r="257" spans="1:1" hidden="1" x14ac:dyDescent="0.3">
      <c r="A257" s="123" t="s">
        <v>39</v>
      </c>
    </row>
    <row r="258" spans="1:1" hidden="1" x14ac:dyDescent="0.3">
      <c r="A258" s="123" t="s">
        <v>40</v>
      </c>
    </row>
    <row r="259" spans="1:1" hidden="1" x14ac:dyDescent="0.3">
      <c r="A259" s="123" t="s">
        <v>41</v>
      </c>
    </row>
    <row r="260" spans="1:1" hidden="1" x14ac:dyDescent="0.3">
      <c r="A260" s="123" t="s">
        <v>42</v>
      </c>
    </row>
    <row r="261" spans="1:1" hidden="1" x14ac:dyDescent="0.3">
      <c r="A261" s="123" t="s">
        <v>43</v>
      </c>
    </row>
    <row r="262" spans="1:1" hidden="1" x14ac:dyDescent="0.3">
      <c r="A262" s="123" t="s">
        <v>44</v>
      </c>
    </row>
    <row r="263" spans="1:1" hidden="1" x14ac:dyDescent="0.3">
      <c r="A263" s="123" t="s">
        <v>45</v>
      </c>
    </row>
    <row r="264" spans="1:1" hidden="1" x14ac:dyDescent="0.3">
      <c r="A264" s="123" t="s">
        <v>46</v>
      </c>
    </row>
    <row r="265" spans="1:1" hidden="1" x14ac:dyDescent="0.3">
      <c r="A265" s="123" t="s">
        <v>47</v>
      </c>
    </row>
    <row r="266" spans="1:1" hidden="1" x14ac:dyDescent="0.3">
      <c r="A266" s="123" t="s">
        <v>48</v>
      </c>
    </row>
    <row r="267" spans="1:1" hidden="1" x14ac:dyDescent="0.3">
      <c r="A267" s="123" t="s">
        <v>49</v>
      </c>
    </row>
    <row r="268" spans="1:1" hidden="1" x14ac:dyDescent="0.3">
      <c r="A268" s="123" t="s">
        <v>50</v>
      </c>
    </row>
    <row r="269" spans="1:1" hidden="1" x14ac:dyDescent="0.3">
      <c r="A269" s="123" t="s">
        <v>296</v>
      </c>
    </row>
    <row r="270" spans="1:1" hidden="1" x14ac:dyDescent="0.3">
      <c r="A270" s="123" t="s">
        <v>115</v>
      </c>
    </row>
    <row r="271" spans="1:1" hidden="1" x14ac:dyDescent="0.3">
      <c r="A271" s="123" t="s">
        <v>51</v>
      </c>
    </row>
    <row r="272" spans="1:1" hidden="1" x14ac:dyDescent="0.3">
      <c r="A272" s="123" t="s">
        <v>52</v>
      </c>
    </row>
    <row r="273" spans="1:1" hidden="1" x14ac:dyDescent="0.3">
      <c r="A273" s="123" t="s">
        <v>53</v>
      </c>
    </row>
    <row r="274" spans="1:1" hidden="1" x14ac:dyDescent="0.3">
      <c r="A274" s="123" t="s">
        <v>54</v>
      </c>
    </row>
    <row r="275" spans="1:1" hidden="1" x14ac:dyDescent="0.3">
      <c r="A275" s="123" t="s">
        <v>55</v>
      </c>
    </row>
    <row r="276" spans="1:1" hidden="1" x14ac:dyDescent="0.3">
      <c r="A276" s="123" t="s">
        <v>56</v>
      </c>
    </row>
    <row r="277" spans="1:1" hidden="1" x14ac:dyDescent="0.3">
      <c r="A277" s="123" t="s">
        <v>57</v>
      </c>
    </row>
    <row r="278" spans="1:1" hidden="1" x14ac:dyDescent="0.3">
      <c r="A278" s="123" t="s">
        <v>297</v>
      </c>
    </row>
    <row r="279" spans="1:1" hidden="1" x14ac:dyDescent="0.3">
      <c r="A279" s="123" t="s">
        <v>80</v>
      </c>
    </row>
    <row r="280" spans="1:1" hidden="1" x14ac:dyDescent="0.3">
      <c r="A280" s="123" t="s">
        <v>298</v>
      </c>
    </row>
    <row r="281" spans="1:1" hidden="1" x14ac:dyDescent="0.3">
      <c r="A281" s="123" t="s">
        <v>58</v>
      </c>
    </row>
    <row r="282" spans="1:1" hidden="1" x14ac:dyDescent="0.3">
      <c r="A282" s="123" t="s">
        <v>59</v>
      </c>
    </row>
    <row r="283" spans="1:1" hidden="1" x14ac:dyDescent="0.3">
      <c r="A283" s="123" t="s">
        <v>78</v>
      </c>
    </row>
    <row r="284" spans="1:1" hidden="1" x14ac:dyDescent="0.3">
      <c r="A284" s="123" t="s">
        <v>83</v>
      </c>
    </row>
    <row r="285" spans="1:1" hidden="1" x14ac:dyDescent="0.3">
      <c r="A285" s="123" t="s">
        <v>299</v>
      </c>
    </row>
    <row r="286" spans="1:1" hidden="1" x14ac:dyDescent="0.3">
      <c r="A286" s="123" t="s">
        <v>60</v>
      </c>
    </row>
    <row r="287" spans="1:1" hidden="1" x14ac:dyDescent="0.3">
      <c r="A287" s="123" t="s">
        <v>91</v>
      </c>
    </row>
    <row r="288" spans="1:1" hidden="1" x14ac:dyDescent="0.3">
      <c r="A288" s="123" t="s">
        <v>61</v>
      </c>
    </row>
    <row r="289" spans="1:1" hidden="1" x14ac:dyDescent="0.3">
      <c r="A289" s="123" t="s">
        <v>300</v>
      </c>
    </row>
    <row r="290" spans="1:1" hidden="1" x14ac:dyDescent="0.3">
      <c r="A290" s="123" t="s">
        <v>62</v>
      </c>
    </row>
    <row r="291" spans="1:1" hidden="1" x14ac:dyDescent="0.3">
      <c r="A291" s="123" t="s">
        <v>63</v>
      </c>
    </row>
    <row r="292" spans="1:1" hidden="1" x14ac:dyDescent="0.3">
      <c r="A292" s="123" t="s">
        <v>301</v>
      </c>
    </row>
    <row r="293" spans="1:1" hidden="1" x14ac:dyDescent="0.3">
      <c r="A293" s="123" t="s">
        <v>64</v>
      </c>
    </row>
    <row r="294" spans="1:1" hidden="1" x14ac:dyDescent="0.3">
      <c r="A294" s="123" t="s">
        <v>116</v>
      </c>
    </row>
    <row r="295" spans="1:1" hidden="1" x14ac:dyDescent="0.3">
      <c r="A295" s="123" t="s">
        <v>302</v>
      </c>
    </row>
    <row r="296" spans="1:1" hidden="1" x14ac:dyDescent="0.3">
      <c r="A296" s="123" t="s">
        <v>65</v>
      </c>
    </row>
    <row r="297" spans="1:1" hidden="1" x14ac:dyDescent="0.3">
      <c r="A297" s="123" t="s">
        <v>66</v>
      </c>
    </row>
    <row r="298" spans="1:1" hidden="1" x14ac:dyDescent="0.3">
      <c r="A298" s="123" t="s">
        <v>117</v>
      </c>
    </row>
    <row r="299" spans="1:1" hidden="1" x14ac:dyDescent="0.3">
      <c r="A299" s="123" t="s">
        <v>67</v>
      </c>
    </row>
    <row r="300" spans="1:1" hidden="1" x14ac:dyDescent="0.3">
      <c r="A300" s="123" t="s">
        <v>68</v>
      </c>
    </row>
    <row r="301" spans="1:1" hidden="1" x14ac:dyDescent="0.3">
      <c r="A301" s="123" t="s">
        <v>93</v>
      </c>
    </row>
    <row r="302" spans="1:1" hidden="1" x14ac:dyDescent="0.3">
      <c r="A302" s="123" t="s">
        <v>69</v>
      </c>
    </row>
    <row r="303" spans="1:1" hidden="1" x14ac:dyDescent="0.3">
      <c r="A303" s="123" t="s">
        <v>79</v>
      </c>
    </row>
    <row r="304" spans="1:1" hidden="1" x14ac:dyDescent="0.3">
      <c r="A304" s="123" t="s">
        <v>70</v>
      </c>
    </row>
    <row r="305" spans="1:1" hidden="1" x14ac:dyDescent="0.3">
      <c r="A305" s="123" t="s">
        <v>303</v>
      </c>
    </row>
    <row r="306" spans="1:1" hidden="1" x14ac:dyDescent="0.3">
      <c r="A306" s="123" t="s">
        <v>71</v>
      </c>
    </row>
    <row r="307" spans="1:1" hidden="1" x14ac:dyDescent="0.3">
      <c r="A307" s="123" t="s">
        <v>72</v>
      </c>
    </row>
    <row r="308" spans="1:1" hidden="1" x14ac:dyDescent="0.3">
      <c r="A308" s="123" t="s">
        <v>82</v>
      </c>
    </row>
    <row r="309" spans="1:1" hidden="1" x14ac:dyDescent="0.3">
      <c r="A309" s="123" t="s">
        <v>73</v>
      </c>
    </row>
    <row r="310" spans="1:1" hidden="1" x14ac:dyDescent="0.3">
      <c r="A310" s="123" t="s">
        <v>304</v>
      </c>
    </row>
    <row r="311" spans="1:1" hidden="1" x14ac:dyDescent="0.3">
      <c r="A311" s="123" t="s">
        <v>95</v>
      </c>
    </row>
    <row r="312" spans="1:1" hidden="1" x14ac:dyDescent="0.3">
      <c r="A312" s="123" t="s">
        <v>305</v>
      </c>
    </row>
    <row r="313" spans="1:1" hidden="1" x14ac:dyDescent="0.3">
      <c r="A313" s="123" t="s">
        <v>306</v>
      </c>
    </row>
    <row r="314" spans="1:1" hidden="1" x14ac:dyDescent="0.3">
      <c r="A314" s="124" t="s">
        <v>74</v>
      </c>
    </row>
    <row r="315" spans="1:1" hidden="1" x14ac:dyDescent="0.3">
      <c r="A315" s="34" t="s">
        <v>101</v>
      </c>
    </row>
    <row r="316" spans="1:1" hidden="1" x14ac:dyDescent="0.3">
      <c r="A316" s="123" t="s">
        <v>27</v>
      </c>
    </row>
    <row r="317" spans="1:1" hidden="1" x14ac:dyDescent="0.3">
      <c r="A317" s="34" t="s">
        <v>307</v>
      </c>
    </row>
    <row r="318" spans="1:1" hidden="1" x14ac:dyDescent="0.3">
      <c r="A318" s="34" t="s">
        <v>308</v>
      </c>
    </row>
  </sheetData>
  <sheetProtection sheet="1" selectLockedCells="1"/>
  <mergeCells count="27">
    <mergeCell ref="A33:L33"/>
    <mergeCell ref="B35:C35"/>
    <mergeCell ref="B36:C36"/>
    <mergeCell ref="B37:C37"/>
    <mergeCell ref="C38:J38"/>
    <mergeCell ref="A49:L49"/>
    <mergeCell ref="A50:L50"/>
    <mergeCell ref="B48:L48"/>
    <mergeCell ref="B47:L47"/>
    <mergeCell ref="A42:C42"/>
    <mergeCell ref="A43:C43"/>
    <mergeCell ref="A39:C39"/>
    <mergeCell ref="A44:L44"/>
    <mergeCell ref="A45:N45"/>
    <mergeCell ref="A46:M46"/>
    <mergeCell ref="A1:L1"/>
    <mergeCell ref="A2:L2"/>
    <mergeCell ref="J37:L37"/>
    <mergeCell ref="J36:L36"/>
    <mergeCell ref="J35:L35"/>
    <mergeCell ref="B9:C9"/>
    <mergeCell ref="A12:L12"/>
    <mergeCell ref="J6:K6"/>
    <mergeCell ref="J8:K8"/>
    <mergeCell ref="A11:C11"/>
    <mergeCell ref="J10:K10"/>
    <mergeCell ref="A40:C40"/>
  </mergeCells>
  <phoneticPr fontId="1" type="noConversion"/>
  <dataValidations count="6">
    <dataValidation type="textLength" operator="equal" allowBlank="1" showInputMessage="1" showErrorMessage="1" errorTitle="Incorrect number of digits" error="The speedtype must be eight digits" sqref="B6 J6:K6 B8 J8:K8" xr:uid="{00000000-0002-0000-0200-000000000000}">
      <formula1>8</formula1>
    </dataValidation>
    <dataValidation type="decimal" allowBlank="1" showInputMessage="1" showErrorMessage="1" error="Student Employee pay rates must be between $7.28 - $18.00." sqref="G10" xr:uid="{00000000-0002-0000-0200-000001000000}">
      <formula1>7.28</formula1>
      <formula2>18</formula2>
    </dataValidation>
    <dataValidation type="textLength" operator="equal" allowBlank="1" showInputMessage="1" showErrorMessage="1" error="An Employee ID number is 6 digits long." sqref="G4" xr:uid="{00000000-0002-0000-02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200-000003000000}">
      <formula1>OFFSET($A$53,0,0,COUNTA($A:$A),1)</formula1>
    </dataValidation>
    <dataValidation type="date" allowBlank="1" showInputMessage="1" showErrorMessage="1" errorTitle="Invalid Date Entered" error="You have entered a date that does not fall within this payperiod. _x000a__x000a__x000a_?'s call 719.255.3464 or e-mail sepayrol@uccs.edu" sqref="A14:A32" xr:uid="{00000000-0002-0000-0200-000004000000}">
      <formula1>46040</formula1>
      <formula2>46053</formula2>
    </dataValidation>
    <dataValidation allowBlank="1" showInputMessage="1" showErrorMessage="1" errorTitle="Invalid Date Entered" error="You have entered a date that does not fall within this payperiod. _x000a__x000a__x000a_?'s call 719.255.3464 or e-mail sepayrol@uccs.edu" sqref="B14:B32" xr:uid="{00000000-0002-0000-0200-000005000000}"/>
  </dataValidations>
  <hyperlinks>
    <hyperlink ref="A49" r:id="rId1" display="For the most up-to-date form, see our website at:  http://www.uccs.edu/~stuemp/formstuemp.htm" xr:uid="{00000000-0004-0000-0200-000000000000}"/>
    <hyperlink ref="A50:L50" r:id="rId2" display="If you are having problems with the timesheet or have any questions please contact Student Employment at 719.262.3454 or e-mail us at stuemp@uccs.edu" xr:uid="{00000000-0004-0000-0200-000001000000}"/>
    <hyperlink ref="A49:L49" r:id="rId3" display="For the most up-to-date form, see our website at:  http://www.uccs.edu/~stuemp/formstuemp.shtml" xr:uid="{00000000-0004-0000-02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ignoredErrors>
    <ignoredError sqref="G9 C10:F10 H9:K10 L10 D4:F4 H4:L4 D9:F9" unlockedFormula="1"/>
  </ignoredErrors>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pageSetUpPr fitToPage="1"/>
  </sheetPr>
  <dimension ref="A1:R318"/>
  <sheetViews>
    <sheetView topLeftCell="A11" workbookViewId="0">
      <selection activeCell="A17" sqref="A17"/>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362" t="s">
        <v>0</v>
      </c>
      <c r="B1" s="405"/>
      <c r="C1" s="405"/>
      <c r="D1" s="405"/>
      <c r="E1" s="405"/>
      <c r="F1" s="405"/>
      <c r="G1" s="405"/>
      <c r="H1" s="405"/>
      <c r="I1" s="405"/>
      <c r="J1" s="405"/>
      <c r="K1" s="405"/>
      <c r="L1" s="406"/>
    </row>
    <row r="2" spans="1:12" s="28" customFormat="1" ht="33" customHeight="1" x14ac:dyDescent="0.6">
      <c r="A2" s="365" t="s">
        <v>1</v>
      </c>
      <c r="B2" s="366"/>
      <c r="C2" s="366"/>
      <c r="D2" s="366"/>
      <c r="E2" s="366"/>
      <c r="F2" s="366"/>
      <c r="G2" s="366"/>
      <c r="H2" s="366"/>
      <c r="I2" s="366"/>
      <c r="J2" s="366"/>
      <c r="K2" s="366"/>
      <c r="L2" s="367"/>
    </row>
    <row r="3" spans="1:12" ht="33.75" customHeight="1" thickBot="1" x14ac:dyDescent="0.45">
      <c r="A3" s="29"/>
      <c r="B3" s="30" t="s">
        <v>108</v>
      </c>
      <c r="C3" s="31" t="str">
        <f>'Spring 2026 Pay Schedule '!A9</f>
        <v>1 February - 14 February</v>
      </c>
      <c r="D3" s="31"/>
      <c r="E3" s="31"/>
      <c r="F3" s="31"/>
      <c r="G3" s="31"/>
      <c r="H3" s="31"/>
      <c r="I3" s="31"/>
      <c r="J3" s="31"/>
      <c r="K3" s="31"/>
      <c r="L3" s="32"/>
    </row>
    <row r="4" spans="1:12" ht="40.5" customHeight="1" thickTop="1" thickBot="1" x14ac:dyDescent="0.4">
      <c r="A4" s="35" t="s">
        <v>2</v>
      </c>
      <c r="B4" s="137">
        <f>'18 Jan-31 Jan'!B4</f>
        <v>0</v>
      </c>
      <c r="C4" s="37" t="s">
        <v>4</v>
      </c>
      <c r="D4" s="38"/>
      <c r="E4" s="38"/>
      <c r="F4" s="38"/>
      <c r="G4" s="39">
        <f>'18 Jan-31 Jan'!G4</f>
        <v>0</v>
      </c>
      <c r="H4" s="38"/>
      <c r="I4" s="38"/>
      <c r="J4" s="38"/>
      <c r="K4" s="37" t="s">
        <v>3</v>
      </c>
      <c r="L4" s="40" t="str">
        <f>'18 Jan-31 Jan'!L4</f>
        <v>test</v>
      </c>
    </row>
    <row r="5" spans="1:12" x14ac:dyDescent="0.3">
      <c r="A5" s="41"/>
      <c r="B5" s="42"/>
      <c r="L5" s="43"/>
    </row>
    <row r="6" spans="1:12" ht="15.5" thickBot="1" x14ac:dyDescent="0.35">
      <c r="A6" s="41" t="s">
        <v>84</v>
      </c>
      <c r="B6" s="127">
        <f>'18 Jan-31 Jan'!B6</f>
        <v>0</v>
      </c>
      <c r="C6" s="128" t="str">
        <f>'18 Jan-31 Jan'!C6</f>
        <v>Percent</v>
      </c>
      <c r="G6" s="46" t="s">
        <v>84</v>
      </c>
      <c r="H6" s="46"/>
      <c r="I6" s="46"/>
      <c r="J6" s="387">
        <f>'18 Jan-31 Jan'!J6:K6</f>
        <v>0</v>
      </c>
      <c r="K6" s="387"/>
      <c r="L6" s="129" t="str">
        <f>'18 Jan-31 Jan'!L6</f>
        <v>Percent</v>
      </c>
    </row>
    <row r="7" spans="1:12" x14ac:dyDescent="0.3">
      <c r="A7" s="41"/>
      <c r="J7" s="42"/>
      <c r="K7" s="42"/>
      <c r="L7" s="43"/>
    </row>
    <row r="8" spans="1:12" ht="15.5" thickBot="1" x14ac:dyDescent="0.35">
      <c r="A8" s="41" t="s">
        <v>84</v>
      </c>
      <c r="B8" s="127">
        <f>'18 Jan-31 Jan'!B8</f>
        <v>0</v>
      </c>
      <c r="C8" s="128" t="str">
        <f>'18 Jan-31 Jan'!C8</f>
        <v>Percent</v>
      </c>
      <c r="G8" s="46" t="s">
        <v>84</v>
      </c>
      <c r="H8" s="46"/>
      <c r="I8" s="46"/>
      <c r="J8" s="388">
        <f>'18 Jan-31 Jan'!J8:K8</f>
        <v>0</v>
      </c>
      <c r="K8" s="388"/>
      <c r="L8" s="129" t="str">
        <f>'18 Jan-31 Jan'!L8</f>
        <v>Percent</v>
      </c>
    </row>
    <row r="9" spans="1:12" ht="27.75" customHeight="1" thickBot="1" x14ac:dyDescent="0.35">
      <c r="A9" s="41" t="s">
        <v>5</v>
      </c>
      <c r="B9" s="370">
        <f>'4 Jan-17 Jan'!B9:C9</f>
        <v>0</v>
      </c>
      <c r="C9" s="370"/>
      <c r="D9" s="33"/>
      <c r="E9" s="33"/>
      <c r="F9" s="33"/>
      <c r="G9" s="33"/>
      <c r="H9" s="33"/>
      <c r="I9" s="33"/>
      <c r="J9" s="33"/>
      <c r="K9" s="48" t="s">
        <v>6</v>
      </c>
      <c r="L9" s="49" t="str">
        <f>'18 Jan-31 Jan'!L9</f>
        <v>Spring 2026</v>
      </c>
    </row>
    <row r="10" spans="1:12" ht="32.25" customHeight="1" thickBot="1" x14ac:dyDescent="0.35">
      <c r="A10" s="41" t="s">
        <v>7</v>
      </c>
      <c r="B10" s="51">
        <f>'4 Jan-17 Jan'!B10</f>
        <v>0</v>
      </c>
      <c r="C10" s="48" t="s">
        <v>8</v>
      </c>
      <c r="D10" s="33"/>
      <c r="E10" s="33"/>
      <c r="F10" s="33"/>
      <c r="G10" s="138">
        <f>'4 Jan-17 Jan'!G10</f>
        <v>0</v>
      </c>
      <c r="H10" s="33"/>
      <c r="I10" s="33"/>
      <c r="J10" s="356" t="s">
        <v>21</v>
      </c>
      <c r="K10" s="357"/>
      <c r="L10" s="52">
        <f>IF(G10&lt;1,0,(B10-'18 Jan-31 Jan'!J36)/G10)</f>
        <v>0</v>
      </c>
    </row>
    <row r="11" spans="1:12" ht="39" customHeight="1" thickBot="1" x14ac:dyDescent="0.35">
      <c r="A11" s="358" t="s">
        <v>9</v>
      </c>
      <c r="B11" s="389"/>
      <c r="C11" s="389"/>
      <c r="D11" s="53"/>
      <c r="E11" s="53"/>
      <c r="F11" s="53"/>
      <c r="G11" s="54">
        <f>L10/16</f>
        <v>0</v>
      </c>
      <c r="H11" s="33"/>
      <c r="I11" s="33"/>
      <c r="J11" s="33"/>
      <c r="K11" s="33"/>
      <c r="L11" s="55"/>
    </row>
    <row r="12" spans="1:12" ht="18" thickBot="1" x14ac:dyDescent="0.35">
      <c r="A12" s="371"/>
      <c r="B12" s="385"/>
      <c r="C12" s="385"/>
      <c r="D12" s="385"/>
      <c r="E12" s="385"/>
      <c r="F12" s="385"/>
      <c r="G12" s="385"/>
      <c r="H12" s="385"/>
      <c r="I12" s="385"/>
      <c r="J12" s="385"/>
      <c r="K12" s="385"/>
      <c r="L12" s="386"/>
    </row>
    <row r="13" spans="1:12" ht="65.25" customHeight="1" thickTop="1" x14ac:dyDescent="0.3">
      <c r="A13" s="56" t="s">
        <v>12</v>
      </c>
      <c r="B13" s="57" t="s">
        <v>75</v>
      </c>
      <c r="C13" s="58" t="s">
        <v>17</v>
      </c>
      <c r="D13" s="59" t="s">
        <v>14</v>
      </c>
      <c r="E13" s="60" t="s">
        <v>76</v>
      </c>
      <c r="F13" s="61"/>
      <c r="G13" s="62" t="s">
        <v>15</v>
      </c>
      <c r="H13" s="59" t="s">
        <v>76</v>
      </c>
      <c r="I13" s="61"/>
      <c r="J13" s="63" t="s">
        <v>14</v>
      </c>
      <c r="K13" s="57" t="s">
        <v>16</v>
      </c>
      <c r="L13" s="139" t="s">
        <v>18</v>
      </c>
    </row>
    <row r="14" spans="1:12" x14ac:dyDescent="0.3">
      <c r="A14" s="65"/>
      <c r="B14" s="66"/>
      <c r="C14" s="67"/>
      <c r="D14" s="68">
        <f>C14-B14</f>
        <v>0</v>
      </c>
      <c r="E14" s="69">
        <f>D14</f>
        <v>0</v>
      </c>
      <c r="F14" s="70">
        <f>E14*24</f>
        <v>0</v>
      </c>
      <c r="G14" s="71"/>
      <c r="H14" s="69">
        <f>G14</f>
        <v>0</v>
      </c>
      <c r="I14" s="70">
        <f t="shared" ref="I14:I24" si="0">H14*24</f>
        <v>0</v>
      </c>
      <c r="J14" s="72">
        <f>F14-I14</f>
        <v>0</v>
      </c>
      <c r="K14" s="73">
        <f>J14*$G$10</f>
        <v>0</v>
      </c>
      <c r="L14" s="81">
        <f>L10-J14</f>
        <v>0</v>
      </c>
    </row>
    <row r="15" spans="1:12" x14ac:dyDescent="0.3">
      <c r="A15" s="65"/>
      <c r="B15" s="66"/>
      <c r="C15" s="67"/>
      <c r="D15" s="75">
        <f t="shared" ref="D15:D24" si="1">C15-B15</f>
        <v>0</v>
      </c>
      <c r="E15" s="76">
        <f t="shared" ref="E15:E24" si="2">D15</f>
        <v>0</v>
      </c>
      <c r="F15" s="77">
        <f t="shared" ref="F15:F24" si="3">E15*24</f>
        <v>0</v>
      </c>
      <c r="G15" s="71"/>
      <c r="H15" s="76">
        <f t="shared" ref="H15:H24" si="4">G15</f>
        <v>0</v>
      </c>
      <c r="I15" s="77">
        <f t="shared" si="0"/>
        <v>0</v>
      </c>
      <c r="J15" s="78">
        <f>F15-I15</f>
        <v>0</v>
      </c>
      <c r="K15" s="79">
        <f t="shared" ref="K15:K32" si="5">J15*$G$10</f>
        <v>0</v>
      </c>
      <c r="L15" s="81">
        <f>L14-J15</f>
        <v>0</v>
      </c>
    </row>
    <row r="16" spans="1:12" x14ac:dyDescent="0.3">
      <c r="A16" s="65"/>
      <c r="B16" s="66"/>
      <c r="C16" s="67"/>
      <c r="D16" s="68">
        <f t="shared" si="1"/>
        <v>0</v>
      </c>
      <c r="E16" s="69">
        <f t="shared" si="2"/>
        <v>0</v>
      </c>
      <c r="F16" s="70">
        <f t="shared" si="3"/>
        <v>0</v>
      </c>
      <c r="G16" s="71"/>
      <c r="H16" s="69">
        <f t="shared" si="4"/>
        <v>0</v>
      </c>
      <c r="I16" s="70">
        <f t="shared" si="0"/>
        <v>0</v>
      </c>
      <c r="J16" s="72">
        <f>F16-I16</f>
        <v>0</v>
      </c>
      <c r="K16" s="73">
        <f t="shared" si="5"/>
        <v>0</v>
      </c>
      <c r="L16" s="81">
        <f t="shared" ref="L16:L32" si="6">L15-J16</f>
        <v>0</v>
      </c>
    </row>
    <row r="17" spans="1:12" x14ac:dyDescent="0.3">
      <c r="A17" s="65"/>
      <c r="B17" s="66"/>
      <c r="C17" s="67"/>
      <c r="D17" s="75">
        <f t="shared" si="1"/>
        <v>0</v>
      </c>
      <c r="E17" s="76">
        <f t="shared" si="2"/>
        <v>0</v>
      </c>
      <c r="F17" s="77">
        <f t="shared" si="3"/>
        <v>0</v>
      </c>
      <c r="G17" s="71"/>
      <c r="H17" s="76">
        <f t="shared" si="4"/>
        <v>0</v>
      </c>
      <c r="I17" s="77">
        <f t="shared" si="0"/>
        <v>0</v>
      </c>
      <c r="J17" s="78">
        <f t="shared" ref="J17:J32" si="7">F17-I17</f>
        <v>0</v>
      </c>
      <c r="K17" s="79">
        <f t="shared" si="5"/>
        <v>0</v>
      </c>
      <c r="L17" s="80">
        <f t="shared" si="6"/>
        <v>0</v>
      </c>
    </row>
    <row r="18" spans="1:12" x14ac:dyDescent="0.3">
      <c r="A18" s="65"/>
      <c r="B18" s="66"/>
      <c r="C18" s="67"/>
      <c r="D18" s="68">
        <f t="shared" si="1"/>
        <v>0</v>
      </c>
      <c r="E18" s="69">
        <f t="shared" si="2"/>
        <v>0</v>
      </c>
      <c r="F18" s="70">
        <f t="shared" si="3"/>
        <v>0</v>
      </c>
      <c r="G18" s="71"/>
      <c r="H18" s="69">
        <f t="shared" si="4"/>
        <v>0</v>
      </c>
      <c r="I18" s="70">
        <f t="shared" si="0"/>
        <v>0</v>
      </c>
      <c r="J18" s="72">
        <f t="shared" si="7"/>
        <v>0</v>
      </c>
      <c r="K18" s="73">
        <f t="shared" si="5"/>
        <v>0</v>
      </c>
      <c r="L18" s="81">
        <f t="shared" si="6"/>
        <v>0</v>
      </c>
    </row>
    <row r="19" spans="1:12" x14ac:dyDescent="0.3">
      <c r="A19" s="65"/>
      <c r="B19" s="66"/>
      <c r="C19" s="67"/>
      <c r="D19" s="75">
        <f t="shared" si="1"/>
        <v>0</v>
      </c>
      <c r="E19" s="76">
        <f t="shared" si="2"/>
        <v>0</v>
      </c>
      <c r="F19" s="77">
        <f t="shared" si="3"/>
        <v>0</v>
      </c>
      <c r="G19" s="71"/>
      <c r="H19" s="76">
        <f t="shared" si="4"/>
        <v>0</v>
      </c>
      <c r="I19" s="77">
        <f t="shared" si="0"/>
        <v>0</v>
      </c>
      <c r="J19" s="78">
        <f t="shared" si="7"/>
        <v>0</v>
      </c>
      <c r="K19" s="79">
        <f t="shared" si="5"/>
        <v>0</v>
      </c>
      <c r="L19" s="81">
        <f t="shared" si="6"/>
        <v>0</v>
      </c>
    </row>
    <row r="20" spans="1:12" x14ac:dyDescent="0.3">
      <c r="A20" s="65"/>
      <c r="B20" s="66"/>
      <c r="C20" s="67"/>
      <c r="D20" s="68">
        <f t="shared" si="1"/>
        <v>0</v>
      </c>
      <c r="E20" s="69">
        <f t="shared" si="2"/>
        <v>0</v>
      </c>
      <c r="F20" s="70">
        <f t="shared" si="3"/>
        <v>0</v>
      </c>
      <c r="G20" s="71"/>
      <c r="H20" s="69">
        <f t="shared" si="4"/>
        <v>0</v>
      </c>
      <c r="I20" s="70">
        <f t="shared" si="0"/>
        <v>0</v>
      </c>
      <c r="J20" s="72">
        <f t="shared" si="7"/>
        <v>0</v>
      </c>
      <c r="K20" s="73">
        <f t="shared" si="5"/>
        <v>0</v>
      </c>
      <c r="L20" s="81">
        <f t="shared" si="6"/>
        <v>0</v>
      </c>
    </row>
    <row r="21" spans="1:12" x14ac:dyDescent="0.3">
      <c r="A21" s="65"/>
      <c r="B21" s="66"/>
      <c r="C21" s="67"/>
      <c r="D21" s="75">
        <f t="shared" si="1"/>
        <v>0</v>
      </c>
      <c r="E21" s="76">
        <f t="shared" si="2"/>
        <v>0</v>
      </c>
      <c r="F21" s="77">
        <f t="shared" si="3"/>
        <v>0</v>
      </c>
      <c r="G21" s="71"/>
      <c r="H21" s="76">
        <f t="shared" si="4"/>
        <v>0</v>
      </c>
      <c r="I21" s="77">
        <f t="shared" si="0"/>
        <v>0</v>
      </c>
      <c r="J21" s="78">
        <f t="shared" si="7"/>
        <v>0</v>
      </c>
      <c r="K21" s="79">
        <f t="shared" si="5"/>
        <v>0</v>
      </c>
      <c r="L21" s="80">
        <f t="shared" si="6"/>
        <v>0</v>
      </c>
    </row>
    <row r="22" spans="1:12" x14ac:dyDescent="0.3">
      <c r="A22" s="65"/>
      <c r="B22" s="66"/>
      <c r="C22" s="67"/>
      <c r="D22" s="68">
        <f t="shared" si="1"/>
        <v>0</v>
      </c>
      <c r="E22" s="69">
        <f t="shared" si="2"/>
        <v>0</v>
      </c>
      <c r="F22" s="70">
        <f t="shared" si="3"/>
        <v>0</v>
      </c>
      <c r="G22" s="71"/>
      <c r="H22" s="69">
        <f t="shared" si="4"/>
        <v>0</v>
      </c>
      <c r="I22" s="70">
        <f t="shared" si="0"/>
        <v>0</v>
      </c>
      <c r="J22" s="72">
        <f t="shared" si="7"/>
        <v>0</v>
      </c>
      <c r="K22" s="73">
        <f t="shared" si="5"/>
        <v>0</v>
      </c>
      <c r="L22" s="81">
        <f t="shared" si="6"/>
        <v>0</v>
      </c>
    </row>
    <row r="23" spans="1:12" x14ac:dyDescent="0.3">
      <c r="A23" s="65"/>
      <c r="B23" s="66"/>
      <c r="C23" s="67"/>
      <c r="D23" s="75">
        <f t="shared" si="1"/>
        <v>0</v>
      </c>
      <c r="E23" s="76">
        <f t="shared" si="2"/>
        <v>0</v>
      </c>
      <c r="F23" s="77">
        <f t="shared" si="3"/>
        <v>0</v>
      </c>
      <c r="G23" s="71"/>
      <c r="H23" s="76">
        <f t="shared" si="4"/>
        <v>0</v>
      </c>
      <c r="I23" s="77">
        <f t="shared" si="0"/>
        <v>0</v>
      </c>
      <c r="J23" s="78">
        <f t="shared" si="7"/>
        <v>0</v>
      </c>
      <c r="K23" s="79">
        <f t="shared" si="5"/>
        <v>0</v>
      </c>
      <c r="L23" s="80">
        <f t="shared" si="6"/>
        <v>0</v>
      </c>
    </row>
    <row r="24" spans="1:12" x14ac:dyDescent="0.3">
      <c r="A24" s="65"/>
      <c r="B24" s="66"/>
      <c r="C24" s="67"/>
      <c r="D24" s="68">
        <f t="shared" si="1"/>
        <v>0</v>
      </c>
      <c r="E24" s="69">
        <f t="shared" si="2"/>
        <v>0</v>
      </c>
      <c r="F24" s="70">
        <f t="shared" si="3"/>
        <v>0</v>
      </c>
      <c r="G24" s="71"/>
      <c r="H24" s="69">
        <f t="shared" si="4"/>
        <v>0</v>
      </c>
      <c r="I24" s="70">
        <f t="shared" si="0"/>
        <v>0</v>
      </c>
      <c r="J24" s="72">
        <f t="shared" si="7"/>
        <v>0</v>
      </c>
      <c r="K24" s="73">
        <f t="shared" si="5"/>
        <v>0</v>
      </c>
      <c r="L24" s="81">
        <f t="shared" si="6"/>
        <v>0</v>
      </c>
    </row>
    <row r="25" spans="1:12" x14ac:dyDescent="0.3">
      <c r="A25" s="65"/>
      <c r="B25" s="66"/>
      <c r="C25" s="67"/>
      <c r="D25" s="75">
        <f t="shared" ref="D25:D32" si="8">C25-B25</f>
        <v>0</v>
      </c>
      <c r="E25" s="76">
        <f t="shared" ref="E25:E32" si="9">D25</f>
        <v>0</v>
      </c>
      <c r="F25" s="77">
        <f t="shared" ref="F25:F32" si="10">E25*24</f>
        <v>0</v>
      </c>
      <c r="G25" s="71"/>
      <c r="H25" s="76">
        <f t="shared" ref="H25:H32" si="11">G25</f>
        <v>0</v>
      </c>
      <c r="I25" s="77">
        <f t="shared" ref="I25:I32" si="12">H25*24</f>
        <v>0</v>
      </c>
      <c r="J25" s="78">
        <f t="shared" si="7"/>
        <v>0</v>
      </c>
      <c r="K25" s="79">
        <f t="shared" si="5"/>
        <v>0</v>
      </c>
      <c r="L25" s="81">
        <f t="shared" si="6"/>
        <v>0</v>
      </c>
    </row>
    <row r="26" spans="1:12" x14ac:dyDescent="0.3">
      <c r="A26" s="65"/>
      <c r="B26" s="66"/>
      <c r="C26" s="67"/>
      <c r="D26" s="68">
        <f t="shared" si="8"/>
        <v>0</v>
      </c>
      <c r="E26" s="69">
        <f t="shared" si="9"/>
        <v>0</v>
      </c>
      <c r="F26" s="70">
        <f t="shared" si="10"/>
        <v>0</v>
      </c>
      <c r="G26" s="71"/>
      <c r="H26" s="69">
        <f t="shared" si="11"/>
        <v>0</v>
      </c>
      <c r="I26" s="70">
        <f t="shared" si="12"/>
        <v>0</v>
      </c>
      <c r="J26" s="72">
        <f t="shared" si="7"/>
        <v>0</v>
      </c>
      <c r="K26" s="73">
        <f t="shared" si="5"/>
        <v>0</v>
      </c>
      <c r="L26" s="80">
        <f t="shared" si="6"/>
        <v>0</v>
      </c>
    </row>
    <row r="27" spans="1:12" x14ac:dyDescent="0.3">
      <c r="A27" s="65"/>
      <c r="B27" s="66"/>
      <c r="C27" s="67"/>
      <c r="D27" s="75">
        <f t="shared" si="8"/>
        <v>0</v>
      </c>
      <c r="E27" s="76">
        <f t="shared" si="9"/>
        <v>0</v>
      </c>
      <c r="F27" s="77">
        <f t="shared" si="10"/>
        <v>0</v>
      </c>
      <c r="G27" s="71"/>
      <c r="H27" s="76">
        <f t="shared" si="11"/>
        <v>0</v>
      </c>
      <c r="I27" s="77">
        <f t="shared" si="12"/>
        <v>0</v>
      </c>
      <c r="J27" s="78">
        <f t="shared" si="7"/>
        <v>0</v>
      </c>
      <c r="K27" s="79">
        <f t="shared" si="5"/>
        <v>0</v>
      </c>
      <c r="L27" s="81">
        <f t="shared" si="6"/>
        <v>0</v>
      </c>
    </row>
    <row r="28" spans="1:12" x14ac:dyDescent="0.3">
      <c r="A28" s="65"/>
      <c r="B28" s="66"/>
      <c r="C28" s="67"/>
      <c r="D28" s="68">
        <f t="shared" si="8"/>
        <v>0</v>
      </c>
      <c r="E28" s="69">
        <f t="shared" si="9"/>
        <v>0</v>
      </c>
      <c r="F28" s="70">
        <f t="shared" si="10"/>
        <v>0</v>
      </c>
      <c r="G28" s="71"/>
      <c r="H28" s="69">
        <f t="shared" si="11"/>
        <v>0</v>
      </c>
      <c r="I28" s="70">
        <f t="shared" si="12"/>
        <v>0</v>
      </c>
      <c r="J28" s="72">
        <f t="shared" si="7"/>
        <v>0</v>
      </c>
      <c r="K28" s="73">
        <f t="shared" si="5"/>
        <v>0</v>
      </c>
      <c r="L28" s="81">
        <f t="shared" si="6"/>
        <v>0</v>
      </c>
    </row>
    <row r="29" spans="1:12" x14ac:dyDescent="0.3">
      <c r="A29" s="65"/>
      <c r="B29" s="66"/>
      <c r="C29" s="67"/>
      <c r="D29" s="75">
        <f t="shared" si="8"/>
        <v>0</v>
      </c>
      <c r="E29" s="76">
        <f t="shared" si="9"/>
        <v>0</v>
      </c>
      <c r="F29" s="77">
        <f t="shared" si="10"/>
        <v>0</v>
      </c>
      <c r="G29" s="71"/>
      <c r="H29" s="76">
        <f t="shared" si="11"/>
        <v>0</v>
      </c>
      <c r="I29" s="77">
        <f t="shared" si="12"/>
        <v>0</v>
      </c>
      <c r="J29" s="78">
        <f t="shared" si="7"/>
        <v>0</v>
      </c>
      <c r="K29" s="79">
        <f t="shared" si="5"/>
        <v>0</v>
      </c>
      <c r="L29" s="80">
        <f t="shared" si="6"/>
        <v>0</v>
      </c>
    </row>
    <row r="30" spans="1:12" x14ac:dyDescent="0.3">
      <c r="A30" s="65"/>
      <c r="B30" s="66"/>
      <c r="C30" s="67"/>
      <c r="D30" s="68">
        <f t="shared" si="8"/>
        <v>0</v>
      </c>
      <c r="E30" s="69">
        <f t="shared" si="9"/>
        <v>0</v>
      </c>
      <c r="F30" s="70">
        <f t="shared" si="10"/>
        <v>0</v>
      </c>
      <c r="G30" s="71"/>
      <c r="H30" s="69">
        <f t="shared" si="11"/>
        <v>0</v>
      </c>
      <c r="I30" s="70">
        <f t="shared" si="12"/>
        <v>0</v>
      </c>
      <c r="J30" s="72">
        <f t="shared" si="7"/>
        <v>0</v>
      </c>
      <c r="K30" s="73">
        <f t="shared" si="5"/>
        <v>0</v>
      </c>
      <c r="L30" s="81">
        <f t="shared" si="6"/>
        <v>0</v>
      </c>
    </row>
    <row r="31" spans="1:12" x14ac:dyDescent="0.3">
      <c r="A31" s="65"/>
      <c r="B31" s="66"/>
      <c r="C31" s="67"/>
      <c r="D31" s="68">
        <f t="shared" si="8"/>
        <v>0</v>
      </c>
      <c r="E31" s="69">
        <f t="shared" si="9"/>
        <v>0</v>
      </c>
      <c r="F31" s="70">
        <f t="shared" si="10"/>
        <v>0</v>
      </c>
      <c r="G31" s="71"/>
      <c r="H31" s="69">
        <f t="shared" si="11"/>
        <v>0</v>
      </c>
      <c r="I31" s="70">
        <f t="shared" si="12"/>
        <v>0</v>
      </c>
      <c r="J31" s="72">
        <f t="shared" si="7"/>
        <v>0</v>
      </c>
      <c r="K31" s="73">
        <f t="shared" si="5"/>
        <v>0</v>
      </c>
      <c r="L31" s="74">
        <f t="shared" si="6"/>
        <v>0</v>
      </c>
    </row>
    <row r="32" spans="1:12" ht="15.5" thickBot="1" x14ac:dyDescent="0.35">
      <c r="A32" s="65"/>
      <c r="B32" s="66"/>
      <c r="C32" s="67"/>
      <c r="D32" s="75">
        <f t="shared" si="8"/>
        <v>0</v>
      </c>
      <c r="E32" s="76">
        <f t="shared" si="9"/>
        <v>0</v>
      </c>
      <c r="F32" s="77">
        <f t="shared" si="10"/>
        <v>0</v>
      </c>
      <c r="G32" s="71"/>
      <c r="H32" s="83">
        <f t="shared" si="11"/>
        <v>0</v>
      </c>
      <c r="I32" s="84">
        <f t="shared" si="12"/>
        <v>0</v>
      </c>
      <c r="J32" s="85">
        <f t="shared" si="7"/>
        <v>0</v>
      </c>
      <c r="K32" s="86">
        <f t="shared" si="5"/>
        <v>0</v>
      </c>
      <c r="L32" s="87">
        <f t="shared" si="6"/>
        <v>0</v>
      </c>
    </row>
    <row r="33" spans="1:18" ht="16" thickTop="1" thickBot="1" x14ac:dyDescent="0.35">
      <c r="A33" s="402" t="s">
        <v>13</v>
      </c>
      <c r="B33" s="403"/>
      <c r="C33" s="403"/>
      <c r="D33" s="403"/>
      <c r="E33" s="403"/>
      <c r="F33" s="403"/>
      <c r="G33" s="403"/>
      <c r="H33" s="403"/>
      <c r="I33" s="403"/>
      <c r="J33" s="403"/>
      <c r="K33" s="403"/>
      <c r="L33" s="404"/>
    </row>
    <row r="34" spans="1:18" ht="15.5" thickTop="1" x14ac:dyDescent="0.3">
      <c r="A34" s="53"/>
      <c r="B34" s="53"/>
      <c r="C34" s="53"/>
      <c r="D34" s="53"/>
      <c r="E34" s="53"/>
      <c r="F34" s="53"/>
      <c r="G34" s="53"/>
      <c r="H34" s="53"/>
      <c r="I34" s="53"/>
      <c r="J34" s="53"/>
      <c r="K34" s="53"/>
      <c r="L34" s="53"/>
    </row>
    <row r="35" spans="1:18" ht="21" customHeight="1" x14ac:dyDescent="0.35">
      <c r="B35" s="369" t="s">
        <v>77</v>
      </c>
      <c r="C35" s="396"/>
      <c r="D35" s="53"/>
      <c r="E35" s="53"/>
      <c r="F35" s="53"/>
      <c r="G35" s="53"/>
      <c r="H35" s="53"/>
      <c r="I35" s="53"/>
      <c r="J35" s="354" t="str">
        <f>'18 Jan-31 Jan'!J35:L35</f>
        <v>Spring Semester TOTAL</v>
      </c>
      <c r="K35" s="355"/>
      <c r="L35" s="355"/>
      <c r="M35" s="53"/>
    </row>
    <row r="36" spans="1:18" ht="17.5" x14ac:dyDescent="0.35">
      <c r="A36" s="131" t="s">
        <v>16</v>
      </c>
      <c r="B36" s="348">
        <f>G10*B37</f>
        <v>0</v>
      </c>
      <c r="C36" s="397"/>
      <c r="D36" s="91"/>
      <c r="E36" s="92"/>
      <c r="F36" s="93"/>
      <c r="G36" s="94"/>
      <c r="H36" s="132"/>
      <c r="I36" s="93"/>
      <c r="J36" s="348">
        <f>'4 Jan-17 Jan'!B36+'18 Jan-31 Jan'!B36+B36</f>
        <v>0</v>
      </c>
      <c r="K36" s="360"/>
      <c r="L36" s="361"/>
      <c r="M36" s="53"/>
    </row>
    <row r="37" spans="1:18" s="105" customFormat="1" ht="20" x14ac:dyDescent="0.4">
      <c r="A37" s="133" t="s">
        <v>14</v>
      </c>
      <c r="B37" s="352">
        <f>SUM(J14:J32)</f>
        <v>0</v>
      </c>
      <c r="C37" s="398"/>
      <c r="D37" s="98"/>
      <c r="E37" s="99"/>
      <c r="F37" s="100"/>
      <c r="G37" s="101"/>
      <c r="H37" s="98"/>
      <c r="I37" s="100"/>
      <c r="J37" s="401">
        <f>'4 Jan-17 Jan'!B37+'18 Jan-31 Jan'!B37+B37</f>
        <v>0</v>
      </c>
      <c r="K37" s="360"/>
      <c r="L37" s="361"/>
      <c r="M37" s="104"/>
    </row>
    <row r="38" spans="1:18" s="105" customFormat="1" ht="20" x14ac:dyDescent="0.4">
      <c r="A38" s="133"/>
      <c r="B38" s="106"/>
      <c r="C38" s="350" t="s">
        <v>88</v>
      </c>
      <c r="D38" s="399"/>
      <c r="E38" s="399"/>
      <c r="F38" s="399"/>
      <c r="G38" s="400"/>
      <c r="H38" s="399"/>
      <c r="I38" s="399"/>
      <c r="J38" s="400"/>
      <c r="K38" s="107">
        <f>L32</f>
        <v>0</v>
      </c>
      <c r="L38" s="108"/>
      <c r="M38" s="104"/>
    </row>
    <row r="39" spans="1:18" ht="43.5" customHeight="1" x14ac:dyDescent="0.3">
      <c r="A39" s="344"/>
      <c r="B39" s="344"/>
      <c r="C39" s="344"/>
      <c r="D39" s="53"/>
      <c r="E39" s="53"/>
      <c r="F39" s="53"/>
      <c r="H39" s="53"/>
      <c r="I39" s="53"/>
      <c r="J39" s="53"/>
      <c r="K39" s="109">
        <f ca="1">TODAY()</f>
        <v>46027</v>
      </c>
      <c r="L39" s="53"/>
      <c r="M39" s="53"/>
    </row>
    <row r="40" spans="1:18" x14ac:dyDescent="0.3">
      <c r="A40" s="339" t="s">
        <v>19</v>
      </c>
      <c r="B40" s="390"/>
      <c r="C40" s="390"/>
      <c r="D40" s="53"/>
      <c r="E40" s="53"/>
      <c r="F40" s="53"/>
      <c r="H40" s="53"/>
      <c r="I40" s="53"/>
      <c r="J40" s="53"/>
      <c r="K40" s="110" t="s">
        <v>12</v>
      </c>
      <c r="L40" s="53"/>
      <c r="M40" s="53"/>
    </row>
    <row r="41" spans="1:18" x14ac:dyDescent="0.3">
      <c r="A41" s="111" t="s">
        <v>110</v>
      </c>
      <c r="B41" s="134" t="str">
        <f>'Spring 2026 Pay Schedule '!C9</f>
        <v>Friday, February 27th, 2026</v>
      </c>
      <c r="C41" s="113"/>
      <c r="D41" s="53"/>
      <c r="E41" s="53"/>
      <c r="F41" s="53"/>
      <c r="G41" s="53"/>
      <c r="H41" s="53"/>
      <c r="I41" s="53"/>
      <c r="J41" s="53"/>
      <c r="K41" s="53"/>
      <c r="L41" s="53"/>
    </row>
    <row r="42" spans="1:18" ht="35.25" customHeight="1" thickBot="1" x14ac:dyDescent="0.35">
      <c r="A42" s="344"/>
      <c r="B42" s="344"/>
      <c r="C42" s="344"/>
    </row>
    <row r="43" spans="1:18" x14ac:dyDescent="0.3">
      <c r="A43" s="339" t="s">
        <v>86</v>
      </c>
      <c r="B43" s="390"/>
      <c r="C43" s="390"/>
      <c r="F43" s="114" t="s">
        <v>12</v>
      </c>
    </row>
    <row r="44" spans="1:18" ht="21.75" customHeight="1" x14ac:dyDescent="0.3">
      <c r="A44" s="383" t="s">
        <v>87</v>
      </c>
      <c r="B44" s="357"/>
      <c r="C44" s="357"/>
      <c r="D44" s="357"/>
      <c r="E44" s="357"/>
      <c r="F44" s="357"/>
      <c r="G44" s="357"/>
      <c r="H44" s="357"/>
      <c r="I44" s="357"/>
      <c r="J44" s="357"/>
      <c r="K44" s="357"/>
      <c r="L44" s="357"/>
      <c r="M44" s="115"/>
      <c r="N44" s="115"/>
      <c r="O44" s="115"/>
      <c r="P44" s="115"/>
    </row>
    <row r="45" spans="1:18" ht="61.5" customHeight="1" x14ac:dyDescent="0.3">
      <c r="A45" s="380" t="s">
        <v>106</v>
      </c>
      <c r="B45" s="381"/>
      <c r="C45" s="381"/>
      <c r="D45" s="381"/>
      <c r="E45" s="381"/>
      <c r="F45" s="381"/>
      <c r="G45" s="381"/>
      <c r="H45" s="381"/>
      <c r="I45" s="381"/>
      <c r="J45" s="381"/>
      <c r="K45" s="381"/>
      <c r="L45" s="381"/>
      <c r="M45" s="381"/>
      <c r="N45" s="381"/>
      <c r="O45" s="117"/>
      <c r="P45" s="117"/>
      <c r="Q45" s="117"/>
      <c r="R45" s="117"/>
    </row>
    <row r="46" spans="1:18" ht="48.75" customHeight="1" x14ac:dyDescent="0.3">
      <c r="A46" s="380" t="s">
        <v>107</v>
      </c>
      <c r="B46" s="381"/>
      <c r="C46" s="381"/>
      <c r="D46" s="381"/>
      <c r="E46" s="381"/>
      <c r="F46" s="381"/>
      <c r="G46" s="381"/>
      <c r="H46" s="381"/>
      <c r="I46" s="381"/>
      <c r="J46" s="381"/>
      <c r="K46" s="381"/>
      <c r="L46" s="381"/>
      <c r="M46" s="381"/>
      <c r="N46" s="118"/>
      <c r="O46" s="117"/>
      <c r="P46" s="117"/>
      <c r="Q46" s="117"/>
      <c r="R46" s="117"/>
    </row>
    <row r="47" spans="1:18" ht="27.75" customHeight="1" x14ac:dyDescent="0.3">
      <c r="A47" s="136" t="s">
        <v>20</v>
      </c>
      <c r="B47" s="393"/>
      <c r="C47" s="394"/>
      <c r="D47" s="395"/>
      <c r="E47" s="395"/>
      <c r="F47" s="395"/>
      <c r="G47" s="394"/>
      <c r="H47" s="394"/>
      <c r="I47" s="394"/>
      <c r="J47" s="394"/>
      <c r="K47" s="394"/>
      <c r="L47" s="394"/>
    </row>
    <row r="48" spans="1:18" x14ac:dyDescent="0.3">
      <c r="B48" s="378"/>
      <c r="C48" s="378"/>
      <c r="D48" s="378"/>
      <c r="E48" s="378"/>
      <c r="F48" s="378"/>
      <c r="G48" s="378"/>
      <c r="H48" s="378"/>
      <c r="I48" s="378"/>
      <c r="J48" s="378"/>
      <c r="K48" s="378"/>
      <c r="L48" s="378"/>
    </row>
    <row r="49" spans="1:12" s="33" customFormat="1" ht="24.75" customHeight="1" x14ac:dyDescent="0.3">
      <c r="A49" s="391" t="s">
        <v>92</v>
      </c>
      <c r="B49" s="391"/>
      <c r="C49" s="391"/>
      <c r="D49" s="391"/>
      <c r="E49" s="391"/>
      <c r="F49" s="391"/>
      <c r="G49" s="391"/>
      <c r="H49" s="391"/>
      <c r="I49" s="391"/>
      <c r="J49" s="391"/>
      <c r="K49" s="391"/>
      <c r="L49" s="391"/>
    </row>
    <row r="50" spans="1:12" s="33" customFormat="1" x14ac:dyDescent="0.3">
      <c r="A50" s="392" t="s">
        <v>96</v>
      </c>
      <c r="B50" s="392"/>
      <c r="C50" s="392"/>
      <c r="D50" s="392"/>
      <c r="E50" s="392"/>
      <c r="F50" s="392"/>
      <c r="G50" s="392"/>
      <c r="H50" s="392"/>
      <c r="I50" s="392"/>
      <c r="J50" s="392"/>
      <c r="K50" s="392"/>
      <c r="L50" s="392"/>
    </row>
    <row r="51" spans="1:12" hidden="1" x14ac:dyDescent="0.3"/>
    <row r="52" spans="1:12" hidden="1" x14ac:dyDescent="0.3">
      <c r="A52" s="121" t="s">
        <v>22</v>
      </c>
      <c r="J52" s="34" t="s">
        <v>85</v>
      </c>
      <c r="K52" s="122"/>
    </row>
    <row r="53" spans="1:12" hidden="1" x14ac:dyDescent="0.3">
      <c r="A53" s="123"/>
      <c r="J53" s="122">
        <v>0.05</v>
      </c>
    </row>
    <row r="54" spans="1:12" hidden="1" x14ac:dyDescent="0.3">
      <c r="A54" s="123" t="s">
        <v>118</v>
      </c>
      <c r="J54" s="122">
        <v>0.1</v>
      </c>
    </row>
    <row r="55" spans="1:12" hidden="1" x14ac:dyDescent="0.3">
      <c r="A55" s="123" t="s">
        <v>119</v>
      </c>
      <c r="J55" s="122">
        <v>0.15</v>
      </c>
    </row>
    <row r="56" spans="1:12" hidden="1" x14ac:dyDescent="0.3">
      <c r="A56" s="123" t="s">
        <v>120</v>
      </c>
      <c r="J56" s="122">
        <v>0.2</v>
      </c>
    </row>
    <row r="57" spans="1:12" hidden="1" x14ac:dyDescent="0.3">
      <c r="A57" s="123" t="s">
        <v>121</v>
      </c>
      <c r="J57" s="122">
        <v>0.25</v>
      </c>
    </row>
    <row r="58" spans="1:12" hidden="1" x14ac:dyDescent="0.3">
      <c r="A58" s="123" t="s">
        <v>122</v>
      </c>
      <c r="J58" s="122">
        <v>0.3</v>
      </c>
    </row>
    <row r="59" spans="1:12" hidden="1" x14ac:dyDescent="0.3">
      <c r="A59" s="123" t="s">
        <v>123</v>
      </c>
      <c r="J59" s="122">
        <v>0.33</v>
      </c>
    </row>
    <row r="60" spans="1:12" hidden="1" x14ac:dyDescent="0.3">
      <c r="A60" s="123" t="s">
        <v>124</v>
      </c>
      <c r="J60" s="122">
        <v>0.34</v>
      </c>
    </row>
    <row r="61" spans="1:12" hidden="1" x14ac:dyDescent="0.3">
      <c r="A61" s="123" t="s">
        <v>125</v>
      </c>
      <c r="J61" s="122">
        <v>0.35</v>
      </c>
    </row>
    <row r="62" spans="1:12" hidden="1" x14ac:dyDescent="0.3">
      <c r="A62" s="123" t="s">
        <v>126</v>
      </c>
      <c r="J62" s="122">
        <v>0.4</v>
      </c>
    </row>
    <row r="63" spans="1:12" hidden="1" x14ac:dyDescent="0.3">
      <c r="A63" s="123" t="s">
        <v>127</v>
      </c>
      <c r="J63" s="122">
        <v>0.45</v>
      </c>
    </row>
    <row r="64" spans="1:12" hidden="1" x14ac:dyDescent="0.3">
      <c r="A64" s="123" t="s">
        <v>128</v>
      </c>
      <c r="J64" s="122">
        <v>0.5</v>
      </c>
    </row>
    <row r="65" spans="1:10" hidden="1" x14ac:dyDescent="0.3">
      <c r="A65" s="123" t="s">
        <v>129</v>
      </c>
      <c r="J65" s="122">
        <v>0.55000000000000004</v>
      </c>
    </row>
    <row r="66" spans="1:10" hidden="1" x14ac:dyDescent="0.3">
      <c r="A66" s="123" t="s">
        <v>130</v>
      </c>
      <c r="J66" s="122">
        <v>0.6</v>
      </c>
    </row>
    <row r="67" spans="1:10" hidden="1" x14ac:dyDescent="0.3">
      <c r="A67" s="123" t="s">
        <v>131</v>
      </c>
      <c r="J67" s="122">
        <v>0.65</v>
      </c>
    </row>
    <row r="68" spans="1:10" hidden="1" x14ac:dyDescent="0.3">
      <c r="A68" s="123" t="s">
        <v>132</v>
      </c>
      <c r="J68" s="122">
        <v>0.7</v>
      </c>
    </row>
    <row r="69" spans="1:10" hidden="1" x14ac:dyDescent="0.3">
      <c r="A69" s="123" t="s">
        <v>133</v>
      </c>
      <c r="J69" s="122">
        <v>0.75</v>
      </c>
    </row>
    <row r="70" spans="1:10" hidden="1" x14ac:dyDescent="0.3">
      <c r="A70" s="123" t="s">
        <v>134</v>
      </c>
      <c r="J70" s="122">
        <v>0.8</v>
      </c>
    </row>
    <row r="71" spans="1:10" hidden="1" x14ac:dyDescent="0.3">
      <c r="A71" s="123" t="s">
        <v>135</v>
      </c>
      <c r="J71" s="122">
        <v>0.85</v>
      </c>
    </row>
    <row r="72" spans="1:10" hidden="1" x14ac:dyDescent="0.3">
      <c r="A72" s="123" t="s">
        <v>136</v>
      </c>
      <c r="J72" s="122">
        <v>0.9</v>
      </c>
    </row>
    <row r="73" spans="1:10" hidden="1" x14ac:dyDescent="0.3">
      <c r="A73" s="123" t="s">
        <v>137</v>
      </c>
      <c r="J73" s="122">
        <v>0.95</v>
      </c>
    </row>
    <row r="74" spans="1:10" hidden="1" x14ac:dyDescent="0.3">
      <c r="A74" s="123" t="s">
        <v>138</v>
      </c>
      <c r="J74" s="122">
        <v>1</v>
      </c>
    </row>
    <row r="75" spans="1:10" hidden="1" x14ac:dyDescent="0.3">
      <c r="A75" s="123" t="s">
        <v>139</v>
      </c>
    </row>
    <row r="76" spans="1:10" hidden="1" x14ac:dyDescent="0.3">
      <c r="A76" s="123" t="s">
        <v>140</v>
      </c>
    </row>
    <row r="77" spans="1:10" hidden="1" x14ac:dyDescent="0.3">
      <c r="A77" s="123" t="s">
        <v>141</v>
      </c>
    </row>
    <row r="78" spans="1:10" hidden="1" x14ac:dyDescent="0.3">
      <c r="A78" s="123" t="s">
        <v>142</v>
      </c>
    </row>
    <row r="79" spans="1:10" hidden="1" x14ac:dyDescent="0.3">
      <c r="A79" s="123" t="s">
        <v>143</v>
      </c>
    </row>
    <row r="80" spans="1:10" hidden="1" x14ac:dyDescent="0.3">
      <c r="A80" s="123" t="s">
        <v>144</v>
      </c>
    </row>
    <row r="81" spans="1:1" hidden="1" x14ac:dyDescent="0.3">
      <c r="A81" s="123" t="s">
        <v>145</v>
      </c>
    </row>
    <row r="82" spans="1:1" hidden="1" x14ac:dyDescent="0.3">
      <c r="A82" s="123" t="s">
        <v>146</v>
      </c>
    </row>
    <row r="83" spans="1:1" hidden="1" x14ac:dyDescent="0.3">
      <c r="A83" s="123" t="s">
        <v>147</v>
      </c>
    </row>
    <row r="84" spans="1:1" hidden="1" x14ac:dyDescent="0.3">
      <c r="A84" s="123" t="s">
        <v>148</v>
      </c>
    </row>
    <row r="85" spans="1:1" hidden="1" x14ac:dyDescent="0.3">
      <c r="A85" s="123" t="s">
        <v>149</v>
      </c>
    </row>
    <row r="86" spans="1:1" hidden="1" x14ac:dyDescent="0.3">
      <c r="A86" s="123" t="s">
        <v>150</v>
      </c>
    </row>
    <row r="87" spans="1:1" hidden="1" x14ac:dyDescent="0.3">
      <c r="A87" s="123" t="s">
        <v>151</v>
      </c>
    </row>
    <row r="88" spans="1:1" hidden="1" x14ac:dyDescent="0.3">
      <c r="A88" s="123" t="s">
        <v>152</v>
      </c>
    </row>
    <row r="89" spans="1:1" hidden="1" x14ac:dyDescent="0.3">
      <c r="A89" s="123" t="s">
        <v>153</v>
      </c>
    </row>
    <row r="90" spans="1:1" hidden="1" x14ac:dyDescent="0.3">
      <c r="A90" s="123" t="s">
        <v>154</v>
      </c>
    </row>
    <row r="91" spans="1:1" hidden="1" x14ac:dyDescent="0.3">
      <c r="A91" s="123" t="s">
        <v>155</v>
      </c>
    </row>
    <row r="92" spans="1:1" hidden="1" x14ac:dyDescent="0.3">
      <c r="A92" s="123" t="s">
        <v>156</v>
      </c>
    </row>
    <row r="93" spans="1:1" hidden="1" x14ac:dyDescent="0.3">
      <c r="A93" s="123" t="s">
        <v>157</v>
      </c>
    </row>
    <row r="94" spans="1:1" hidden="1" x14ac:dyDescent="0.3">
      <c r="A94" s="123" t="s">
        <v>158</v>
      </c>
    </row>
    <row r="95" spans="1:1" hidden="1" x14ac:dyDescent="0.3">
      <c r="A95" s="123" t="s">
        <v>159</v>
      </c>
    </row>
    <row r="96" spans="1:1" hidden="1" x14ac:dyDescent="0.3">
      <c r="A96" s="123" t="s">
        <v>160</v>
      </c>
    </row>
    <row r="97" spans="1:1" hidden="1" x14ac:dyDescent="0.3">
      <c r="A97" s="123" t="s">
        <v>161</v>
      </c>
    </row>
    <row r="98" spans="1:1" hidden="1" x14ac:dyDescent="0.3">
      <c r="A98" s="123" t="s">
        <v>162</v>
      </c>
    </row>
    <row r="99" spans="1:1" hidden="1" x14ac:dyDescent="0.3">
      <c r="A99" s="123" t="s">
        <v>163</v>
      </c>
    </row>
    <row r="100" spans="1:1" hidden="1" x14ac:dyDescent="0.3">
      <c r="A100" s="123" t="s">
        <v>164</v>
      </c>
    </row>
    <row r="101" spans="1:1" hidden="1" x14ac:dyDescent="0.3">
      <c r="A101" s="123" t="s">
        <v>165</v>
      </c>
    </row>
    <row r="102" spans="1:1" hidden="1" x14ac:dyDescent="0.3">
      <c r="A102" s="123" t="s">
        <v>166</v>
      </c>
    </row>
    <row r="103" spans="1:1" hidden="1" x14ac:dyDescent="0.3">
      <c r="A103" s="123" t="s">
        <v>167</v>
      </c>
    </row>
    <row r="104" spans="1:1" hidden="1" x14ac:dyDescent="0.3">
      <c r="A104" s="123" t="s">
        <v>168</v>
      </c>
    </row>
    <row r="105" spans="1:1" hidden="1" x14ac:dyDescent="0.3">
      <c r="A105" s="123" t="s">
        <v>169</v>
      </c>
    </row>
    <row r="106" spans="1:1" hidden="1" x14ac:dyDescent="0.3">
      <c r="A106" s="123" t="s">
        <v>170</v>
      </c>
    </row>
    <row r="107" spans="1:1" hidden="1" x14ac:dyDescent="0.3">
      <c r="A107" s="123" t="s">
        <v>171</v>
      </c>
    </row>
    <row r="108" spans="1:1" hidden="1" x14ac:dyDescent="0.3">
      <c r="A108" s="123" t="s">
        <v>172</v>
      </c>
    </row>
    <row r="109" spans="1:1" hidden="1" x14ac:dyDescent="0.3">
      <c r="A109" s="123" t="s">
        <v>173</v>
      </c>
    </row>
    <row r="110" spans="1:1" hidden="1" x14ac:dyDescent="0.3">
      <c r="A110" s="123" t="s">
        <v>174</v>
      </c>
    </row>
    <row r="111" spans="1:1" hidden="1" x14ac:dyDescent="0.3">
      <c r="A111" s="123" t="s">
        <v>175</v>
      </c>
    </row>
    <row r="112" spans="1:1" hidden="1" x14ac:dyDescent="0.3">
      <c r="A112" s="123" t="s">
        <v>176</v>
      </c>
    </row>
    <row r="113" spans="1:1" hidden="1" x14ac:dyDescent="0.3">
      <c r="A113" s="123" t="s">
        <v>177</v>
      </c>
    </row>
    <row r="114" spans="1:1" hidden="1" x14ac:dyDescent="0.3">
      <c r="A114" s="123" t="s">
        <v>178</v>
      </c>
    </row>
    <row r="115" spans="1:1" hidden="1" x14ac:dyDescent="0.3">
      <c r="A115" s="123" t="s">
        <v>179</v>
      </c>
    </row>
    <row r="116" spans="1:1" hidden="1" x14ac:dyDescent="0.3">
      <c r="A116" s="123" t="s">
        <v>180</v>
      </c>
    </row>
    <row r="117" spans="1:1" hidden="1" x14ac:dyDescent="0.3">
      <c r="A117" s="123" t="s">
        <v>181</v>
      </c>
    </row>
    <row r="118" spans="1:1" hidden="1" x14ac:dyDescent="0.3">
      <c r="A118" s="123" t="s">
        <v>182</v>
      </c>
    </row>
    <row r="119" spans="1:1" hidden="1" x14ac:dyDescent="0.3">
      <c r="A119" s="123" t="s">
        <v>183</v>
      </c>
    </row>
    <row r="120" spans="1:1" hidden="1" x14ac:dyDescent="0.3">
      <c r="A120" s="123" t="s">
        <v>184</v>
      </c>
    </row>
    <row r="121" spans="1:1" hidden="1" x14ac:dyDescent="0.3">
      <c r="A121" s="123" t="s">
        <v>185</v>
      </c>
    </row>
    <row r="122" spans="1:1" hidden="1" x14ac:dyDescent="0.3">
      <c r="A122" s="123" t="s">
        <v>186</v>
      </c>
    </row>
    <row r="123" spans="1:1" hidden="1" x14ac:dyDescent="0.3">
      <c r="A123" s="123" t="s">
        <v>187</v>
      </c>
    </row>
    <row r="124" spans="1:1" hidden="1" x14ac:dyDescent="0.3">
      <c r="A124" s="123" t="s">
        <v>188</v>
      </c>
    </row>
    <row r="125" spans="1:1" hidden="1" x14ac:dyDescent="0.3">
      <c r="A125" s="123" t="s">
        <v>189</v>
      </c>
    </row>
    <row r="126" spans="1:1" hidden="1" x14ac:dyDescent="0.3">
      <c r="A126" s="123" t="s">
        <v>190</v>
      </c>
    </row>
    <row r="127" spans="1:1" hidden="1" x14ac:dyDescent="0.3">
      <c r="A127" s="123" t="s">
        <v>191</v>
      </c>
    </row>
    <row r="128" spans="1:1" hidden="1" x14ac:dyDescent="0.3">
      <c r="A128" s="123" t="s">
        <v>192</v>
      </c>
    </row>
    <row r="129" spans="1:1" hidden="1" x14ac:dyDescent="0.3">
      <c r="A129" s="123" t="s">
        <v>193</v>
      </c>
    </row>
    <row r="130" spans="1:1" hidden="1" x14ac:dyDescent="0.3">
      <c r="A130" s="123" t="s">
        <v>194</v>
      </c>
    </row>
    <row r="131" spans="1:1" hidden="1" x14ac:dyDescent="0.3">
      <c r="A131" s="123" t="s">
        <v>195</v>
      </c>
    </row>
    <row r="132" spans="1:1" hidden="1" x14ac:dyDescent="0.3">
      <c r="A132" s="123" t="s">
        <v>196</v>
      </c>
    </row>
    <row r="133" spans="1:1" hidden="1" x14ac:dyDescent="0.3">
      <c r="A133" s="123" t="s">
        <v>197</v>
      </c>
    </row>
    <row r="134" spans="1:1" hidden="1" x14ac:dyDescent="0.3">
      <c r="A134" s="123" t="s">
        <v>198</v>
      </c>
    </row>
    <row r="135" spans="1:1" hidden="1" x14ac:dyDescent="0.3">
      <c r="A135" s="123" t="s">
        <v>199</v>
      </c>
    </row>
    <row r="136" spans="1:1" hidden="1" x14ac:dyDescent="0.3">
      <c r="A136" s="123" t="s">
        <v>200</v>
      </c>
    </row>
    <row r="137" spans="1:1" hidden="1" x14ac:dyDescent="0.3">
      <c r="A137" s="123" t="s">
        <v>201</v>
      </c>
    </row>
    <row r="138" spans="1:1" hidden="1" x14ac:dyDescent="0.3">
      <c r="A138" s="123" t="s">
        <v>202</v>
      </c>
    </row>
    <row r="139" spans="1:1" hidden="1" x14ac:dyDescent="0.3">
      <c r="A139" s="123" t="s">
        <v>203</v>
      </c>
    </row>
    <row r="140" spans="1:1" hidden="1" x14ac:dyDescent="0.3">
      <c r="A140" s="123" t="s">
        <v>204</v>
      </c>
    </row>
    <row r="141" spans="1:1" hidden="1" x14ac:dyDescent="0.3">
      <c r="A141" s="123" t="s">
        <v>205</v>
      </c>
    </row>
    <row r="142" spans="1:1" hidden="1" x14ac:dyDescent="0.3">
      <c r="A142" s="123" t="s">
        <v>206</v>
      </c>
    </row>
    <row r="143" spans="1:1" hidden="1" x14ac:dyDescent="0.3">
      <c r="A143" s="123" t="s">
        <v>207</v>
      </c>
    </row>
    <row r="144" spans="1:1" hidden="1" x14ac:dyDescent="0.3">
      <c r="A144" s="123" t="s">
        <v>208</v>
      </c>
    </row>
    <row r="145" spans="1:1" hidden="1" x14ac:dyDescent="0.3">
      <c r="A145" s="123" t="s">
        <v>209</v>
      </c>
    </row>
    <row r="146" spans="1:1" hidden="1" x14ac:dyDescent="0.3">
      <c r="A146" s="123" t="s">
        <v>210</v>
      </c>
    </row>
    <row r="147" spans="1:1" hidden="1" x14ac:dyDescent="0.3">
      <c r="A147" s="123" t="s">
        <v>211</v>
      </c>
    </row>
    <row r="148" spans="1:1" hidden="1" x14ac:dyDescent="0.3">
      <c r="A148" s="123" t="s">
        <v>212</v>
      </c>
    </row>
    <row r="149" spans="1:1" hidden="1" x14ac:dyDescent="0.3">
      <c r="A149" s="123" t="s">
        <v>213</v>
      </c>
    </row>
    <row r="150" spans="1:1" hidden="1" x14ac:dyDescent="0.3">
      <c r="A150" s="123" t="s">
        <v>214</v>
      </c>
    </row>
    <row r="151" spans="1:1" hidden="1" x14ac:dyDescent="0.3">
      <c r="A151" s="123" t="s">
        <v>215</v>
      </c>
    </row>
    <row r="152" spans="1:1" hidden="1" x14ac:dyDescent="0.3">
      <c r="A152" s="123" t="s">
        <v>216</v>
      </c>
    </row>
    <row r="153" spans="1:1" hidden="1" x14ac:dyDescent="0.3">
      <c r="A153" s="123" t="s">
        <v>217</v>
      </c>
    </row>
    <row r="154" spans="1:1" hidden="1" x14ac:dyDescent="0.3">
      <c r="A154" s="123" t="s">
        <v>218</v>
      </c>
    </row>
    <row r="155" spans="1:1" hidden="1" x14ac:dyDescent="0.3">
      <c r="A155" s="123" t="s">
        <v>219</v>
      </c>
    </row>
    <row r="156" spans="1:1" hidden="1" x14ac:dyDescent="0.3">
      <c r="A156" s="123" t="s">
        <v>220</v>
      </c>
    </row>
    <row r="157" spans="1:1" hidden="1" x14ac:dyDescent="0.3">
      <c r="A157" s="123" t="s">
        <v>221</v>
      </c>
    </row>
    <row r="158" spans="1:1" hidden="1" x14ac:dyDescent="0.3">
      <c r="A158" s="123" t="s">
        <v>222</v>
      </c>
    </row>
    <row r="159" spans="1:1" hidden="1" x14ac:dyDescent="0.3">
      <c r="A159" s="123" t="s">
        <v>223</v>
      </c>
    </row>
    <row r="160" spans="1:1" hidden="1" x14ac:dyDescent="0.3">
      <c r="A160" s="123" t="s">
        <v>224</v>
      </c>
    </row>
    <row r="161" spans="1:1" hidden="1" x14ac:dyDescent="0.3">
      <c r="A161" s="123" t="s">
        <v>225</v>
      </c>
    </row>
    <row r="162" spans="1:1" hidden="1" x14ac:dyDescent="0.3">
      <c r="A162" s="123" t="s">
        <v>226</v>
      </c>
    </row>
    <row r="163" spans="1:1" hidden="1" x14ac:dyDescent="0.3">
      <c r="A163" s="123" t="s">
        <v>227</v>
      </c>
    </row>
    <row r="164" spans="1:1" hidden="1" x14ac:dyDescent="0.3">
      <c r="A164" s="123" t="s">
        <v>228</v>
      </c>
    </row>
    <row r="165" spans="1:1" hidden="1" x14ac:dyDescent="0.3">
      <c r="A165" s="123" t="s">
        <v>229</v>
      </c>
    </row>
    <row r="166" spans="1:1" hidden="1" x14ac:dyDescent="0.3">
      <c r="A166" s="124" t="s">
        <v>230</v>
      </c>
    </row>
    <row r="167" spans="1:1" hidden="1" x14ac:dyDescent="0.3">
      <c r="A167" s="123" t="s">
        <v>231</v>
      </c>
    </row>
    <row r="168" spans="1:1" hidden="1" x14ac:dyDescent="0.3">
      <c r="A168" s="123" t="s">
        <v>232</v>
      </c>
    </row>
    <row r="169" spans="1:1" hidden="1" x14ac:dyDescent="0.3">
      <c r="A169" s="123" t="s">
        <v>233</v>
      </c>
    </row>
    <row r="170" spans="1:1" hidden="1" x14ac:dyDescent="0.3">
      <c r="A170" s="123" t="s">
        <v>234</v>
      </c>
    </row>
    <row r="171" spans="1:1" hidden="1" x14ac:dyDescent="0.3">
      <c r="A171" s="123" t="s">
        <v>235</v>
      </c>
    </row>
    <row r="172" spans="1:1" hidden="1" x14ac:dyDescent="0.3">
      <c r="A172" s="123" t="s">
        <v>236</v>
      </c>
    </row>
    <row r="173" spans="1:1" hidden="1" x14ac:dyDescent="0.3">
      <c r="A173" s="123" t="s">
        <v>237</v>
      </c>
    </row>
    <row r="174" spans="1:1" hidden="1" x14ac:dyDescent="0.3">
      <c r="A174" s="123" t="s">
        <v>238</v>
      </c>
    </row>
    <row r="175" spans="1:1" hidden="1" x14ac:dyDescent="0.3">
      <c r="A175" s="123" t="s">
        <v>239</v>
      </c>
    </row>
    <row r="176" spans="1:1" hidden="1" x14ac:dyDescent="0.3">
      <c r="A176" s="123" t="s">
        <v>240</v>
      </c>
    </row>
    <row r="177" spans="1:1" hidden="1" x14ac:dyDescent="0.3">
      <c r="A177" s="123" t="s">
        <v>241</v>
      </c>
    </row>
    <row r="178" spans="1:1" hidden="1" x14ac:dyDescent="0.3">
      <c r="A178" s="34" t="s">
        <v>242</v>
      </c>
    </row>
    <row r="179" spans="1:1" hidden="1" x14ac:dyDescent="0.3">
      <c r="A179" s="123" t="s">
        <v>243</v>
      </c>
    </row>
    <row r="180" spans="1:1" hidden="1" x14ac:dyDescent="0.3">
      <c r="A180" s="123" t="s">
        <v>244</v>
      </c>
    </row>
    <row r="181" spans="1:1" hidden="1" x14ac:dyDescent="0.3">
      <c r="A181" s="123" t="s">
        <v>245</v>
      </c>
    </row>
    <row r="182" spans="1:1" hidden="1" x14ac:dyDescent="0.3">
      <c r="A182" s="123" t="s">
        <v>246</v>
      </c>
    </row>
    <row r="183" spans="1:1" hidden="1" x14ac:dyDescent="0.3">
      <c r="A183" s="123" t="s">
        <v>247</v>
      </c>
    </row>
    <row r="184" spans="1:1" hidden="1" x14ac:dyDescent="0.3">
      <c r="A184" s="123" t="s">
        <v>248</v>
      </c>
    </row>
    <row r="185" spans="1:1" hidden="1" x14ac:dyDescent="0.3">
      <c r="A185" s="123" t="s">
        <v>249</v>
      </c>
    </row>
    <row r="186" spans="1:1" hidden="1" x14ac:dyDescent="0.3">
      <c r="A186" s="123" t="s">
        <v>250</v>
      </c>
    </row>
    <row r="187" spans="1:1" hidden="1" x14ac:dyDescent="0.3">
      <c r="A187" s="123" t="s">
        <v>251</v>
      </c>
    </row>
    <row r="188" spans="1:1" hidden="1" x14ac:dyDescent="0.3">
      <c r="A188" s="123" t="s">
        <v>252</v>
      </c>
    </row>
    <row r="189" spans="1:1" hidden="1" x14ac:dyDescent="0.3">
      <c r="A189" s="123" t="s">
        <v>253</v>
      </c>
    </row>
    <row r="190" spans="1:1" hidden="1" x14ac:dyDescent="0.3">
      <c r="A190" s="123" t="s">
        <v>254</v>
      </c>
    </row>
    <row r="191" spans="1:1" hidden="1" x14ac:dyDescent="0.3">
      <c r="A191" s="123" t="s">
        <v>255</v>
      </c>
    </row>
    <row r="192" spans="1:1" hidden="1" x14ac:dyDescent="0.3">
      <c r="A192" s="123" t="s">
        <v>256</v>
      </c>
    </row>
    <row r="193" spans="1:1" hidden="1" x14ac:dyDescent="0.3">
      <c r="A193" s="123" t="s">
        <v>257</v>
      </c>
    </row>
    <row r="194" spans="1:1" hidden="1" x14ac:dyDescent="0.3">
      <c r="A194" s="123" t="s">
        <v>258</v>
      </c>
    </row>
    <row r="195" spans="1:1" hidden="1" x14ac:dyDescent="0.3">
      <c r="A195" s="123" t="s">
        <v>259</v>
      </c>
    </row>
    <row r="196" spans="1:1" hidden="1" x14ac:dyDescent="0.3">
      <c r="A196" s="123" t="s">
        <v>260</v>
      </c>
    </row>
    <row r="197" spans="1:1" hidden="1" x14ac:dyDescent="0.3">
      <c r="A197" s="123" t="s">
        <v>261</v>
      </c>
    </row>
    <row r="198" spans="1:1" hidden="1" x14ac:dyDescent="0.3">
      <c r="A198" s="123" t="s">
        <v>262</v>
      </c>
    </row>
    <row r="199" spans="1:1" hidden="1" x14ac:dyDescent="0.3">
      <c r="A199" s="123" t="s">
        <v>263</v>
      </c>
    </row>
    <row r="200" spans="1:1" hidden="1" x14ac:dyDescent="0.3">
      <c r="A200" s="123" t="s">
        <v>264</v>
      </c>
    </row>
    <row r="201" spans="1:1" hidden="1" x14ac:dyDescent="0.3">
      <c r="A201" s="123" t="s">
        <v>265</v>
      </c>
    </row>
    <row r="202" spans="1:1" hidden="1" x14ac:dyDescent="0.3">
      <c r="A202" s="123" t="s">
        <v>266</v>
      </c>
    </row>
    <row r="203" spans="1:1" hidden="1" x14ac:dyDescent="0.3">
      <c r="A203" s="123" t="s">
        <v>267</v>
      </c>
    </row>
    <row r="204" spans="1:1" hidden="1" x14ac:dyDescent="0.3">
      <c r="A204" s="123" t="s">
        <v>268</v>
      </c>
    </row>
    <row r="205" spans="1:1" hidden="1" x14ac:dyDescent="0.3">
      <c r="A205" s="123" t="s">
        <v>269</v>
      </c>
    </row>
    <row r="206" spans="1:1" hidden="1" x14ac:dyDescent="0.3">
      <c r="A206" s="123" t="s">
        <v>270</v>
      </c>
    </row>
    <row r="207" spans="1:1" hidden="1" x14ac:dyDescent="0.3">
      <c r="A207" s="123" t="s">
        <v>271</v>
      </c>
    </row>
    <row r="208" spans="1:1" hidden="1" x14ac:dyDescent="0.3">
      <c r="A208" s="123" t="s">
        <v>272</v>
      </c>
    </row>
    <row r="209" spans="1:1" hidden="1" x14ac:dyDescent="0.3">
      <c r="A209" s="123" t="s">
        <v>273</v>
      </c>
    </row>
    <row r="210" spans="1:1" hidden="1" x14ac:dyDescent="0.3">
      <c r="A210" s="123" t="s">
        <v>274</v>
      </c>
    </row>
    <row r="211" spans="1:1" hidden="1" x14ac:dyDescent="0.3">
      <c r="A211" s="123" t="s">
        <v>275</v>
      </c>
    </row>
    <row r="212" spans="1:1" hidden="1" x14ac:dyDescent="0.3">
      <c r="A212" s="123" t="s">
        <v>276</v>
      </c>
    </row>
    <row r="213" spans="1:1" hidden="1" x14ac:dyDescent="0.3">
      <c r="A213" s="123" t="s">
        <v>277</v>
      </c>
    </row>
    <row r="214" spans="1:1" hidden="1" x14ac:dyDescent="0.3">
      <c r="A214" s="123" t="s">
        <v>278</v>
      </c>
    </row>
    <row r="215" spans="1:1" hidden="1" x14ac:dyDescent="0.3">
      <c r="A215" s="123" t="s">
        <v>279</v>
      </c>
    </row>
    <row r="216" spans="1:1" hidden="1" x14ac:dyDescent="0.3">
      <c r="A216" s="123" t="s">
        <v>280</v>
      </c>
    </row>
    <row r="217" spans="1:1" hidden="1" x14ac:dyDescent="0.3">
      <c r="A217" s="123" t="s">
        <v>281</v>
      </c>
    </row>
    <row r="218" spans="1:1" hidden="1" x14ac:dyDescent="0.3">
      <c r="A218" s="123" t="s">
        <v>282</v>
      </c>
    </row>
    <row r="219" spans="1:1" hidden="1" x14ac:dyDescent="0.3">
      <c r="A219" s="123" t="s">
        <v>283</v>
      </c>
    </row>
    <row r="220" spans="1:1" hidden="1" x14ac:dyDescent="0.3">
      <c r="A220" s="123" t="s">
        <v>284</v>
      </c>
    </row>
    <row r="221" spans="1:1" hidden="1" x14ac:dyDescent="0.3">
      <c r="A221" s="123" t="s">
        <v>285</v>
      </c>
    </row>
    <row r="222" spans="1:1" hidden="1" x14ac:dyDescent="0.3">
      <c r="A222" s="123" t="s">
        <v>286</v>
      </c>
    </row>
    <row r="223" spans="1:1" hidden="1" x14ac:dyDescent="0.3">
      <c r="A223" s="123" t="s">
        <v>287</v>
      </c>
    </row>
    <row r="224" spans="1:1" hidden="1" x14ac:dyDescent="0.3">
      <c r="A224" s="123" t="s">
        <v>288</v>
      </c>
    </row>
    <row r="225" spans="1:1" hidden="1" x14ac:dyDescent="0.3">
      <c r="A225" s="123" t="s">
        <v>289</v>
      </c>
    </row>
    <row r="226" spans="1:1" hidden="1" x14ac:dyDescent="0.3">
      <c r="A226" s="123" t="s">
        <v>290</v>
      </c>
    </row>
    <row r="227" spans="1:1" hidden="1" x14ac:dyDescent="0.3">
      <c r="A227" s="123" t="s">
        <v>291</v>
      </c>
    </row>
    <row r="228" spans="1:1" hidden="1" x14ac:dyDescent="0.3">
      <c r="A228" s="123" t="s">
        <v>292</v>
      </c>
    </row>
    <row r="229" spans="1:1" hidden="1" x14ac:dyDescent="0.3">
      <c r="A229" s="123" t="s">
        <v>293</v>
      </c>
    </row>
    <row r="230" spans="1:1" hidden="1" x14ac:dyDescent="0.3"/>
    <row r="231" spans="1:1" hidden="1" x14ac:dyDescent="0.3">
      <c r="A231" s="125" t="s">
        <v>294</v>
      </c>
    </row>
    <row r="232" spans="1:1" hidden="1" x14ac:dyDescent="0.3"/>
    <row r="233" spans="1:1" hidden="1" x14ac:dyDescent="0.3">
      <c r="A233" s="123" t="s">
        <v>23</v>
      </c>
    </row>
    <row r="234" spans="1:1" hidden="1" x14ac:dyDescent="0.3">
      <c r="A234" s="123" t="s">
        <v>24</v>
      </c>
    </row>
    <row r="235" spans="1:1" hidden="1" x14ac:dyDescent="0.3">
      <c r="A235" s="123" t="s">
        <v>94</v>
      </c>
    </row>
    <row r="236" spans="1:1" hidden="1" x14ac:dyDescent="0.3">
      <c r="A236" s="123" t="s">
        <v>99</v>
      </c>
    </row>
    <row r="237" spans="1:1" hidden="1" x14ac:dyDescent="0.3">
      <c r="A237" s="123" t="s">
        <v>25</v>
      </c>
    </row>
    <row r="238" spans="1:1" hidden="1" x14ac:dyDescent="0.3">
      <c r="A238" s="123" t="s">
        <v>26</v>
      </c>
    </row>
    <row r="239" spans="1:1" hidden="1" x14ac:dyDescent="0.3">
      <c r="A239" s="123" t="s">
        <v>112</v>
      </c>
    </row>
    <row r="240" spans="1:1" hidden="1" x14ac:dyDescent="0.3">
      <c r="A240" s="34" t="s">
        <v>113</v>
      </c>
    </row>
    <row r="241" spans="1:1" hidden="1" x14ac:dyDescent="0.3">
      <c r="A241" s="123" t="s">
        <v>28</v>
      </c>
    </row>
    <row r="242" spans="1:1" hidden="1" x14ac:dyDescent="0.3">
      <c r="A242" s="123" t="s">
        <v>29</v>
      </c>
    </row>
    <row r="243" spans="1:1" hidden="1" x14ac:dyDescent="0.3">
      <c r="A243" s="123" t="s">
        <v>30</v>
      </c>
    </row>
    <row r="244" spans="1:1" hidden="1" x14ac:dyDescent="0.3">
      <c r="A244" s="123" t="s">
        <v>100</v>
      </c>
    </row>
    <row r="245" spans="1:1" hidden="1" x14ac:dyDescent="0.3">
      <c r="A245" s="123" t="s">
        <v>31</v>
      </c>
    </row>
    <row r="246" spans="1:1" hidden="1" x14ac:dyDescent="0.3">
      <c r="A246" s="123" t="s">
        <v>32</v>
      </c>
    </row>
    <row r="247" spans="1:1" hidden="1" x14ac:dyDescent="0.3">
      <c r="A247" s="123" t="s">
        <v>89</v>
      </c>
    </row>
    <row r="248" spans="1:1" hidden="1" x14ac:dyDescent="0.3">
      <c r="A248" s="123" t="s">
        <v>33</v>
      </c>
    </row>
    <row r="249" spans="1:1" hidden="1" x14ac:dyDescent="0.3">
      <c r="A249" s="123" t="s">
        <v>114</v>
      </c>
    </row>
    <row r="250" spans="1:1" hidden="1" x14ac:dyDescent="0.3">
      <c r="A250" s="123" t="s">
        <v>34</v>
      </c>
    </row>
    <row r="251" spans="1:1" hidden="1" x14ac:dyDescent="0.3">
      <c r="A251" s="123" t="s">
        <v>35</v>
      </c>
    </row>
    <row r="252" spans="1:1" hidden="1" x14ac:dyDescent="0.3">
      <c r="A252" s="123" t="s">
        <v>90</v>
      </c>
    </row>
    <row r="253" spans="1:1" ht="14.25" hidden="1" customHeight="1" x14ac:dyDescent="0.3">
      <c r="A253" s="123" t="s">
        <v>36</v>
      </c>
    </row>
    <row r="254" spans="1:1" hidden="1" x14ac:dyDescent="0.3">
      <c r="A254" s="123" t="s">
        <v>295</v>
      </c>
    </row>
    <row r="255" spans="1:1" hidden="1" x14ac:dyDescent="0.3">
      <c r="A255" s="123" t="s">
        <v>37</v>
      </c>
    </row>
    <row r="256" spans="1:1" hidden="1" x14ac:dyDescent="0.3">
      <c r="A256" s="123" t="s">
        <v>38</v>
      </c>
    </row>
    <row r="257" spans="1:1" hidden="1" x14ac:dyDescent="0.3">
      <c r="A257" s="123" t="s">
        <v>39</v>
      </c>
    </row>
    <row r="258" spans="1:1" hidden="1" x14ac:dyDescent="0.3">
      <c r="A258" s="123" t="s">
        <v>40</v>
      </c>
    </row>
    <row r="259" spans="1:1" hidden="1" x14ac:dyDescent="0.3">
      <c r="A259" s="123" t="s">
        <v>41</v>
      </c>
    </row>
    <row r="260" spans="1:1" hidden="1" x14ac:dyDescent="0.3">
      <c r="A260" s="123" t="s">
        <v>42</v>
      </c>
    </row>
    <row r="261" spans="1:1" hidden="1" x14ac:dyDescent="0.3">
      <c r="A261" s="123" t="s">
        <v>43</v>
      </c>
    </row>
    <row r="262" spans="1:1" hidden="1" x14ac:dyDescent="0.3">
      <c r="A262" s="123" t="s">
        <v>44</v>
      </c>
    </row>
    <row r="263" spans="1:1" hidden="1" x14ac:dyDescent="0.3">
      <c r="A263" s="123" t="s">
        <v>45</v>
      </c>
    </row>
    <row r="264" spans="1:1" hidden="1" x14ac:dyDescent="0.3">
      <c r="A264" s="123" t="s">
        <v>46</v>
      </c>
    </row>
    <row r="265" spans="1:1" hidden="1" x14ac:dyDescent="0.3">
      <c r="A265" s="123" t="s">
        <v>47</v>
      </c>
    </row>
    <row r="266" spans="1:1" hidden="1" x14ac:dyDescent="0.3">
      <c r="A266" s="123" t="s">
        <v>48</v>
      </c>
    </row>
    <row r="267" spans="1:1" hidden="1" x14ac:dyDescent="0.3">
      <c r="A267" s="123" t="s">
        <v>49</v>
      </c>
    </row>
    <row r="268" spans="1:1" hidden="1" x14ac:dyDescent="0.3">
      <c r="A268" s="123" t="s">
        <v>50</v>
      </c>
    </row>
    <row r="269" spans="1:1" hidden="1" x14ac:dyDescent="0.3">
      <c r="A269" s="123" t="s">
        <v>296</v>
      </c>
    </row>
    <row r="270" spans="1:1" hidden="1" x14ac:dyDescent="0.3">
      <c r="A270" s="123" t="s">
        <v>115</v>
      </c>
    </row>
    <row r="271" spans="1:1" hidden="1" x14ac:dyDescent="0.3">
      <c r="A271" s="123" t="s">
        <v>51</v>
      </c>
    </row>
    <row r="272" spans="1:1" hidden="1" x14ac:dyDescent="0.3">
      <c r="A272" s="123" t="s">
        <v>52</v>
      </c>
    </row>
    <row r="273" spans="1:1" hidden="1" x14ac:dyDescent="0.3">
      <c r="A273" s="123" t="s">
        <v>53</v>
      </c>
    </row>
    <row r="274" spans="1:1" hidden="1" x14ac:dyDescent="0.3">
      <c r="A274" s="123" t="s">
        <v>54</v>
      </c>
    </row>
    <row r="275" spans="1:1" hidden="1" x14ac:dyDescent="0.3">
      <c r="A275" s="123" t="s">
        <v>55</v>
      </c>
    </row>
    <row r="276" spans="1:1" hidden="1" x14ac:dyDescent="0.3">
      <c r="A276" s="123" t="s">
        <v>56</v>
      </c>
    </row>
    <row r="277" spans="1:1" hidden="1" x14ac:dyDescent="0.3">
      <c r="A277" s="123" t="s">
        <v>57</v>
      </c>
    </row>
    <row r="278" spans="1:1" hidden="1" x14ac:dyDescent="0.3">
      <c r="A278" s="123" t="s">
        <v>297</v>
      </c>
    </row>
    <row r="279" spans="1:1" hidden="1" x14ac:dyDescent="0.3">
      <c r="A279" s="123" t="s">
        <v>80</v>
      </c>
    </row>
    <row r="280" spans="1:1" hidden="1" x14ac:dyDescent="0.3">
      <c r="A280" s="123" t="s">
        <v>298</v>
      </c>
    </row>
    <row r="281" spans="1:1" hidden="1" x14ac:dyDescent="0.3">
      <c r="A281" s="123" t="s">
        <v>58</v>
      </c>
    </row>
    <row r="282" spans="1:1" hidden="1" x14ac:dyDescent="0.3">
      <c r="A282" s="123" t="s">
        <v>59</v>
      </c>
    </row>
    <row r="283" spans="1:1" hidden="1" x14ac:dyDescent="0.3">
      <c r="A283" s="123" t="s">
        <v>78</v>
      </c>
    </row>
    <row r="284" spans="1:1" hidden="1" x14ac:dyDescent="0.3">
      <c r="A284" s="123" t="s">
        <v>83</v>
      </c>
    </row>
    <row r="285" spans="1:1" hidden="1" x14ac:dyDescent="0.3">
      <c r="A285" s="123" t="s">
        <v>299</v>
      </c>
    </row>
    <row r="286" spans="1:1" hidden="1" x14ac:dyDescent="0.3">
      <c r="A286" s="123" t="s">
        <v>60</v>
      </c>
    </row>
    <row r="287" spans="1:1" hidden="1" x14ac:dyDescent="0.3">
      <c r="A287" s="123" t="s">
        <v>91</v>
      </c>
    </row>
    <row r="288" spans="1:1" hidden="1" x14ac:dyDescent="0.3">
      <c r="A288" s="123" t="s">
        <v>61</v>
      </c>
    </row>
    <row r="289" spans="1:1" hidden="1" x14ac:dyDescent="0.3">
      <c r="A289" s="123" t="s">
        <v>300</v>
      </c>
    </row>
    <row r="290" spans="1:1" hidden="1" x14ac:dyDescent="0.3">
      <c r="A290" s="123" t="s">
        <v>62</v>
      </c>
    </row>
    <row r="291" spans="1:1" hidden="1" x14ac:dyDescent="0.3">
      <c r="A291" s="123" t="s">
        <v>63</v>
      </c>
    </row>
    <row r="292" spans="1:1" hidden="1" x14ac:dyDescent="0.3">
      <c r="A292" s="123" t="s">
        <v>301</v>
      </c>
    </row>
    <row r="293" spans="1:1" hidden="1" x14ac:dyDescent="0.3">
      <c r="A293" s="123" t="s">
        <v>64</v>
      </c>
    </row>
    <row r="294" spans="1:1" hidden="1" x14ac:dyDescent="0.3">
      <c r="A294" s="123" t="s">
        <v>116</v>
      </c>
    </row>
    <row r="295" spans="1:1" hidden="1" x14ac:dyDescent="0.3">
      <c r="A295" s="123" t="s">
        <v>302</v>
      </c>
    </row>
    <row r="296" spans="1:1" hidden="1" x14ac:dyDescent="0.3">
      <c r="A296" s="123" t="s">
        <v>65</v>
      </c>
    </row>
    <row r="297" spans="1:1" hidden="1" x14ac:dyDescent="0.3">
      <c r="A297" s="123" t="s">
        <v>66</v>
      </c>
    </row>
    <row r="298" spans="1:1" hidden="1" x14ac:dyDescent="0.3">
      <c r="A298" s="123" t="s">
        <v>117</v>
      </c>
    </row>
    <row r="299" spans="1:1" hidden="1" x14ac:dyDescent="0.3">
      <c r="A299" s="123" t="s">
        <v>67</v>
      </c>
    </row>
    <row r="300" spans="1:1" hidden="1" x14ac:dyDescent="0.3">
      <c r="A300" s="123" t="s">
        <v>68</v>
      </c>
    </row>
    <row r="301" spans="1:1" hidden="1" x14ac:dyDescent="0.3">
      <c r="A301" s="123" t="s">
        <v>93</v>
      </c>
    </row>
    <row r="302" spans="1:1" hidden="1" x14ac:dyDescent="0.3">
      <c r="A302" s="123" t="s">
        <v>69</v>
      </c>
    </row>
    <row r="303" spans="1:1" hidden="1" x14ac:dyDescent="0.3">
      <c r="A303" s="123" t="s">
        <v>79</v>
      </c>
    </row>
    <row r="304" spans="1:1" hidden="1" x14ac:dyDescent="0.3">
      <c r="A304" s="123" t="s">
        <v>70</v>
      </c>
    </row>
    <row r="305" spans="1:1" hidden="1" x14ac:dyDescent="0.3">
      <c r="A305" s="123" t="s">
        <v>303</v>
      </c>
    </row>
    <row r="306" spans="1:1" hidden="1" x14ac:dyDescent="0.3">
      <c r="A306" s="123" t="s">
        <v>71</v>
      </c>
    </row>
    <row r="307" spans="1:1" hidden="1" x14ac:dyDescent="0.3">
      <c r="A307" s="123" t="s">
        <v>72</v>
      </c>
    </row>
    <row r="308" spans="1:1" hidden="1" x14ac:dyDescent="0.3">
      <c r="A308" s="123" t="s">
        <v>82</v>
      </c>
    </row>
    <row r="309" spans="1:1" hidden="1" x14ac:dyDescent="0.3">
      <c r="A309" s="123" t="s">
        <v>73</v>
      </c>
    </row>
    <row r="310" spans="1:1" hidden="1" x14ac:dyDescent="0.3">
      <c r="A310" s="123" t="s">
        <v>304</v>
      </c>
    </row>
    <row r="311" spans="1:1" hidden="1" x14ac:dyDescent="0.3">
      <c r="A311" s="123" t="s">
        <v>95</v>
      </c>
    </row>
    <row r="312" spans="1:1" hidden="1" x14ac:dyDescent="0.3">
      <c r="A312" s="123" t="s">
        <v>305</v>
      </c>
    </row>
    <row r="313" spans="1:1" hidden="1" x14ac:dyDescent="0.3">
      <c r="A313" s="123" t="s">
        <v>306</v>
      </c>
    </row>
    <row r="314" spans="1:1" hidden="1" x14ac:dyDescent="0.3">
      <c r="A314" s="124" t="s">
        <v>74</v>
      </c>
    </row>
    <row r="315" spans="1:1" hidden="1" x14ac:dyDescent="0.3">
      <c r="A315" s="34" t="s">
        <v>101</v>
      </c>
    </row>
    <row r="316" spans="1:1" hidden="1" x14ac:dyDescent="0.3">
      <c r="A316" s="123" t="s">
        <v>27</v>
      </c>
    </row>
    <row r="317" spans="1:1" hidden="1" x14ac:dyDescent="0.3">
      <c r="A317" s="34" t="s">
        <v>307</v>
      </c>
    </row>
    <row r="318" spans="1:1" hidden="1" x14ac:dyDescent="0.3">
      <c r="A318" s="34" t="s">
        <v>308</v>
      </c>
    </row>
  </sheetData>
  <sheetProtection sheet="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_x000a_?'s call 719.255.3464 or e-mail sepayrol@uccs.edu" sqref="A14:A32" xr:uid="{00000000-0002-0000-0300-000000000000}">
      <formula1>46054</formula1>
      <formula2>46067</formula2>
    </dataValidation>
    <dataValidation type="textLength" operator="equal" allowBlank="1" showInputMessage="1" showErrorMessage="1" errorTitle="Incorrect number of digits" error="The speedtype must have eight digits" sqref="B6 J6:K6 B8 J8:K8" xr:uid="{00000000-0002-0000-0300-000001000000}">
      <formula1>8</formula1>
    </dataValidation>
    <dataValidation type="decimal" allowBlank="1" showInputMessage="1" showErrorMessage="1" error="Student Employee pay rates must be between $7.28 - $18.00." sqref="G10" xr:uid="{00000000-0002-0000-0300-000002000000}">
      <formula1>7.28</formula1>
      <formula2>18</formula2>
    </dataValidation>
    <dataValidation type="textLength" operator="equal" allowBlank="1" showInputMessage="1" showErrorMessage="1" error="An Employee ID number is 6 digits long." sqref="G4" xr:uid="{00000000-0002-0000-03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300-000004000000}">
      <formula1>OFFSET($A$53,0,0,COUNTA($A:$A),1)</formula1>
    </dataValidation>
  </dataValidations>
  <hyperlinks>
    <hyperlink ref="A49" r:id="rId1" display="For the most up-to-date form, see our website at:  http://www.uccs.edu/~stuemp/formstuemp.htm" xr:uid="{00000000-0004-0000-0300-000000000000}"/>
    <hyperlink ref="A50:L50" r:id="rId2" display="If you are having problems with the timesheet or have any questions please contact Student Employment at 719.262.3454 or e-mail us at stuemp@uccs.edu" xr:uid="{00000000-0004-0000-0300-000001000000}"/>
    <hyperlink ref="A49:L49" r:id="rId3" display="For the most up-to-date form, see our website at:  http://www.uccs.edu/~stuemp/formstuemp.shtml" xr:uid="{00000000-0004-0000-0300-000002000000}"/>
  </hyperlinks>
  <printOptions horizontalCentered="1" verticalCentered="1"/>
  <pageMargins left="0" right="0" top="0.5" bottom="0.75" header="0.5" footer="0.5"/>
  <pageSetup scale="73" orientation="portrait" blackAndWhite="1" horizontalDpi="300" verticalDpi="300" r:id="rId4"/>
  <headerFooter alignWithMargins="0">
    <oddFooter>&amp;C&amp;Z&amp;F</oddFooter>
  </headerFooter>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79998168889431442"/>
    <pageSetUpPr fitToPage="1"/>
  </sheetPr>
  <dimension ref="A1:R319"/>
  <sheetViews>
    <sheetView topLeftCell="A11"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'!A11</f>
        <v>15 February - 28 February</v>
      </c>
      <c r="D3" s="143"/>
      <c r="E3" s="143"/>
      <c r="F3" s="143"/>
      <c r="G3" s="143"/>
      <c r="H3" s="143"/>
      <c r="I3" s="143"/>
      <c r="J3" s="143"/>
      <c r="K3" s="143"/>
      <c r="L3" s="144"/>
    </row>
    <row r="4" spans="1:12" ht="40.5" customHeight="1" thickTop="1" thickBot="1" x14ac:dyDescent="0.55000000000000004">
      <c r="A4" s="145" t="s">
        <v>2</v>
      </c>
      <c r="B4" s="146"/>
      <c r="C4" s="147" t="s">
        <v>4</v>
      </c>
      <c r="D4" s="148"/>
      <c r="E4" s="148"/>
      <c r="F4" s="148"/>
      <c r="G4" s="149"/>
      <c r="H4" s="148"/>
      <c r="I4" s="148"/>
      <c r="J4" s="148"/>
      <c r="K4" s="147" t="s">
        <v>3</v>
      </c>
      <c r="L4" s="150"/>
    </row>
    <row r="5" spans="1:12" x14ac:dyDescent="0.45">
      <c r="A5" s="151"/>
      <c r="B5" s="152"/>
      <c r="L5" s="153"/>
    </row>
    <row r="6" spans="1:12" ht="17.5" thickBot="1" x14ac:dyDescent="0.5">
      <c r="A6" s="151" t="s">
        <v>84</v>
      </c>
      <c r="B6" s="154">
        <f>'1 Feb-14 Feb'!B6</f>
        <v>0</v>
      </c>
      <c r="C6" s="155" t="str">
        <f>'1 Feb-14 Feb'!C6</f>
        <v>Percent</v>
      </c>
      <c r="G6" s="156" t="s">
        <v>84</v>
      </c>
      <c r="H6" s="156"/>
      <c r="I6" s="156"/>
      <c r="J6" s="444"/>
      <c r="K6" s="444"/>
      <c r="L6" s="157" t="s">
        <v>85</v>
      </c>
    </row>
    <row r="7" spans="1:12" x14ac:dyDescent="0.45">
      <c r="A7" s="151"/>
      <c r="J7" s="152"/>
      <c r="K7" s="152"/>
      <c r="L7" s="153"/>
    </row>
    <row r="8" spans="1:12" ht="17.5" thickBot="1" x14ac:dyDescent="0.5">
      <c r="A8" s="151" t="s">
        <v>84</v>
      </c>
      <c r="B8" s="154">
        <f>'1 Feb-14 Feb'!B8</f>
        <v>0</v>
      </c>
      <c r="C8" s="155" t="str">
        <f>'1 Feb-14 Feb'!C8</f>
        <v>Percent</v>
      </c>
      <c r="G8" s="156" t="s">
        <v>84</v>
      </c>
      <c r="H8" s="156"/>
      <c r="I8" s="156"/>
      <c r="J8" s="445"/>
      <c r="K8" s="445"/>
      <c r="L8" s="157" t="str">
        <f>'1 Feb-14 Feb'!L8</f>
        <v>Percent</v>
      </c>
    </row>
    <row r="9" spans="1:12" ht="27.75" customHeight="1" thickBot="1" x14ac:dyDescent="0.5">
      <c r="A9" s="151" t="s">
        <v>5</v>
      </c>
      <c r="B9" s="370">
        <f>'4 Jan-17 Jan'!B9:C9</f>
        <v>0</v>
      </c>
      <c r="C9" s="370"/>
      <c r="D9" s="158"/>
      <c r="E9" s="158"/>
      <c r="F9" s="158"/>
      <c r="G9" s="158"/>
      <c r="H9" s="158"/>
      <c r="I9" s="158"/>
      <c r="J9" s="158"/>
      <c r="K9" s="159" t="s">
        <v>6</v>
      </c>
      <c r="L9" s="160" t="str">
        <f>'18 Jan-31 Jan'!L9</f>
        <v>Spring 2026</v>
      </c>
    </row>
    <row r="10" spans="1:12" ht="17.5" thickBot="1" x14ac:dyDescent="0.5">
      <c r="A10" s="151" t="s">
        <v>7</v>
      </c>
      <c r="B10" s="161"/>
      <c r="C10" s="159" t="s">
        <v>8</v>
      </c>
      <c r="D10" s="158"/>
      <c r="E10" s="158"/>
      <c r="F10" s="158"/>
      <c r="G10" s="162"/>
      <c r="H10" s="158"/>
      <c r="I10" s="158"/>
      <c r="J10" s="441" t="s">
        <v>21</v>
      </c>
      <c r="K10" s="411"/>
      <c r="L10" s="163"/>
    </row>
    <row r="11" spans="1:12" ht="39" customHeight="1" thickBot="1" x14ac:dyDescent="0.5">
      <c r="A11" s="442" t="s">
        <v>9</v>
      </c>
      <c r="B11" s="443"/>
      <c r="C11" s="443"/>
      <c r="D11" s="164"/>
      <c r="E11" s="164"/>
      <c r="F11" s="164"/>
      <c r="G11" s="165"/>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5.25" customHeight="1" thickTop="1" x14ac:dyDescent="0.45">
      <c r="A13" s="167" t="s">
        <v>12</v>
      </c>
      <c r="B13" s="168" t="s">
        <v>75</v>
      </c>
      <c r="C13" s="169" t="s">
        <v>17</v>
      </c>
      <c r="D13" s="170" t="s">
        <v>14</v>
      </c>
      <c r="E13" s="171" t="s">
        <v>76</v>
      </c>
      <c r="F13" s="172"/>
      <c r="G13" s="173" t="s">
        <v>15</v>
      </c>
      <c r="H13" s="174" t="s">
        <v>76</v>
      </c>
      <c r="I13" s="170"/>
      <c r="J13" s="175" t="s">
        <v>14</v>
      </c>
      <c r="K13" s="168" t="s">
        <v>16</v>
      </c>
      <c r="L13" s="176" t="s">
        <v>18</v>
      </c>
    </row>
    <row r="14" spans="1:12" x14ac:dyDescent="0.45">
      <c r="A14" s="177"/>
      <c r="B14" s="66"/>
      <c r="C14" s="67"/>
      <c r="D14" s="178">
        <f>C14-B14</f>
        <v>0</v>
      </c>
      <c r="E14" s="179">
        <f>D14</f>
        <v>0</v>
      </c>
      <c r="F14" s="180">
        <f>E14*24</f>
        <v>0</v>
      </c>
      <c r="G14" s="71"/>
      <c r="H14" s="181">
        <f>G14</f>
        <v>0</v>
      </c>
      <c r="I14" s="179">
        <f t="shared" ref="I14:I23" si="0">H14*24</f>
        <v>0</v>
      </c>
      <c r="J14" s="182">
        <f>F14-I14</f>
        <v>0</v>
      </c>
      <c r="K14" s="183">
        <f>J14*$G$10</f>
        <v>0</v>
      </c>
      <c r="L14" s="184">
        <f>L10-J14</f>
        <v>0</v>
      </c>
    </row>
    <row r="15" spans="1:12" x14ac:dyDescent="0.45">
      <c r="A15" s="177"/>
      <c r="B15" s="66"/>
      <c r="C15" s="67"/>
      <c r="D15" s="185">
        <f t="shared" ref="D15:D24" si="1">C15-B15</f>
        <v>0</v>
      </c>
      <c r="E15" s="186">
        <f t="shared" ref="E15:E24" si="2">D15</f>
        <v>0</v>
      </c>
      <c r="F15" s="187">
        <f t="shared" ref="F15:F24" si="3">E15*24</f>
        <v>0</v>
      </c>
      <c r="G15" s="71"/>
      <c r="H15" s="188">
        <f t="shared" ref="H15:H23" si="4">G15</f>
        <v>0</v>
      </c>
      <c r="I15" s="186">
        <f t="shared" si="0"/>
        <v>0</v>
      </c>
      <c r="J15" s="189">
        <f>F15-I15</f>
        <v>0</v>
      </c>
      <c r="K15" s="190">
        <f t="shared" ref="K15:K32" si="5">J15*$G$10</f>
        <v>0</v>
      </c>
      <c r="L15" s="191">
        <f>L14-J15</f>
        <v>0</v>
      </c>
    </row>
    <row r="16" spans="1:12" x14ac:dyDescent="0.45">
      <c r="A16" s="177"/>
      <c r="B16" s="66"/>
      <c r="C16" s="67"/>
      <c r="D16" s="178">
        <f t="shared" si="1"/>
        <v>0</v>
      </c>
      <c r="E16" s="179">
        <f t="shared" si="2"/>
        <v>0</v>
      </c>
      <c r="F16" s="180">
        <f t="shared" si="3"/>
        <v>0</v>
      </c>
      <c r="G16" s="71"/>
      <c r="H16" s="181">
        <f t="shared" si="4"/>
        <v>0</v>
      </c>
      <c r="I16" s="179">
        <f t="shared" si="0"/>
        <v>0</v>
      </c>
      <c r="J16" s="182">
        <f>F16-I16</f>
        <v>0</v>
      </c>
      <c r="K16" s="183">
        <f t="shared" si="5"/>
        <v>0</v>
      </c>
      <c r="L16" s="184">
        <f t="shared" ref="L16:L32" si="6">L15-J16</f>
        <v>0</v>
      </c>
    </row>
    <row r="17" spans="1:12" x14ac:dyDescent="0.45">
      <c r="A17" s="177"/>
      <c r="B17" s="66"/>
      <c r="C17" s="67"/>
      <c r="D17" s="185">
        <f t="shared" si="1"/>
        <v>0</v>
      </c>
      <c r="E17" s="186">
        <f t="shared" si="2"/>
        <v>0</v>
      </c>
      <c r="F17" s="187">
        <f t="shared" si="3"/>
        <v>0</v>
      </c>
      <c r="G17" s="71"/>
      <c r="H17" s="188">
        <f t="shared" si="4"/>
        <v>0</v>
      </c>
      <c r="I17" s="186">
        <f t="shared" si="0"/>
        <v>0</v>
      </c>
      <c r="J17" s="189">
        <f t="shared" ref="J17:J32" si="7">F17-I17</f>
        <v>0</v>
      </c>
      <c r="K17" s="190">
        <f t="shared" si="5"/>
        <v>0</v>
      </c>
      <c r="L17" s="184">
        <f t="shared" si="6"/>
        <v>0</v>
      </c>
    </row>
    <row r="18" spans="1:12" x14ac:dyDescent="0.45">
      <c r="A18" s="177"/>
      <c r="B18" s="66"/>
      <c r="C18" s="67"/>
      <c r="D18" s="178">
        <f t="shared" si="1"/>
        <v>0</v>
      </c>
      <c r="E18" s="179">
        <f t="shared" si="2"/>
        <v>0</v>
      </c>
      <c r="F18" s="180">
        <f t="shared" si="3"/>
        <v>0</v>
      </c>
      <c r="G18" s="71"/>
      <c r="H18" s="181">
        <f t="shared" si="4"/>
        <v>0</v>
      </c>
      <c r="I18" s="179">
        <f t="shared" si="0"/>
        <v>0</v>
      </c>
      <c r="J18" s="182">
        <f t="shared" si="7"/>
        <v>0</v>
      </c>
      <c r="K18" s="183">
        <f t="shared" si="5"/>
        <v>0</v>
      </c>
      <c r="L18" s="184">
        <f t="shared" si="6"/>
        <v>0</v>
      </c>
    </row>
    <row r="19" spans="1:12" x14ac:dyDescent="0.45">
      <c r="A19" s="177"/>
      <c r="B19" s="66"/>
      <c r="C19" s="67"/>
      <c r="D19" s="185">
        <f t="shared" si="1"/>
        <v>0</v>
      </c>
      <c r="E19" s="186">
        <f t="shared" si="2"/>
        <v>0</v>
      </c>
      <c r="F19" s="187">
        <f t="shared" si="3"/>
        <v>0</v>
      </c>
      <c r="G19" s="71"/>
      <c r="H19" s="188">
        <f t="shared" si="4"/>
        <v>0</v>
      </c>
      <c r="I19" s="186">
        <f t="shared" si="0"/>
        <v>0</v>
      </c>
      <c r="J19" s="189">
        <f t="shared" si="7"/>
        <v>0</v>
      </c>
      <c r="K19" s="190">
        <f t="shared" si="5"/>
        <v>0</v>
      </c>
      <c r="L19" s="191">
        <f t="shared" si="6"/>
        <v>0</v>
      </c>
    </row>
    <row r="20" spans="1:12" x14ac:dyDescent="0.45">
      <c r="A20" s="177"/>
      <c r="B20" s="66"/>
      <c r="C20" s="67"/>
      <c r="D20" s="178">
        <f t="shared" si="1"/>
        <v>0</v>
      </c>
      <c r="E20" s="179">
        <f t="shared" si="2"/>
        <v>0</v>
      </c>
      <c r="F20" s="180">
        <f t="shared" si="3"/>
        <v>0</v>
      </c>
      <c r="G20" s="71"/>
      <c r="H20" s="181">
        <f t="shared" si="4"/>
        <v>0</v>
      </c>
      <c r="I20" s="179">
        <f t="shared" si="0"/>
        <v>0</v>
      </c>
      <c r="J20" s="182">
        <f t="shared" si="7"/>
        <v>0</v>
      </c>
      <c r="K20" s="183">
        <f t="shared" si="5"/>
        <v>0</v>
      </c>
      <c r="L20" s="184">
        <f t="shared" si="6"/>
        <v>0</v>
      </c>
    </row>
    <row r="21" spans="1:12" x14ac:dyDescent="0.45">
      <c r="A21" s="177"/>
      <c r="B21" s="66"/>
      <c r="C21" s="67"/>
      <c r="D21" s="185">
        <f t="shared" si="1"/>
        <v>0</v>
      </c>
      <c r="E21" s="186">
        <f t="shared" si="2"/>
        <v>0</v>
      </c>
      <c r="F21" s="187">
        <f t="shared" si="3"/>
        <v>0</v>
      </c>
      <c r="G21" s="71"/>
      <c r="H21" s="188">
        <f t="shared" si="4"/>
        <v>0</v>
      </c>
      <c r="I21" s="186">
        <f t="shared" si="0"/>
        <v>0</v>
      </c>
      <c r="J21" s="189">
        <f t="shared" si="7"/>
        <v>0</v>
      </c>
      <c r="K21" s="190">
        <f t="shared" si="5"/>
        <v>0</v>
      </c>
      <c r="L21" s="184">
        <f t="shared" si="6"/>
        <v>0</v>
      </c>
    </row>
    <row r="22" spans="1:12" x14ac:dyDescent="0.45">
      <c r="A22" s="177"/>
      <c r="B22" s="66"/>
      <c r="C22" s="67"/>
      <c r="D22" s="178">
        <f t="shared" si="1"/>
        <v>0</v>
      </c>
      <c r="E22" s="179">
        <f t="shared" si="2"/>
        <v>0</v>
      </c>
      <c r="F22" s="180">
        <f t="shared" si="3"/>
        <v>0</v>
      </c>
      <c r="G22" s="71"/>
      <c r="H22" s="181">
        <f t="shared" si="4"/>
        <v>0</v>
      </c>
      <c r="I22" s="179">
        <f t="shared" si="0"/>
        <v>0</v>
      </c>
      <c r="J22" s="182">
        <f t="shared" si="7"/>
        <v>0</v>
      </c>
      <c r="K22" s="183">
        <f t="shared" si="5"/>
        <v>0</v>
      </c>
      <c r="L22" s="184">
        <f t="shared" si="6"/>
        <v>0</v>
      </c>
    </row>
    <row r="23" spans="1:12" x14ac:dyDescent="0.45">
      <c r="A23" s="177"/>
      <c r="B23" s="66"/>
      <c r="C23" s="67"/>
      <c r="D23" s="185">
        <f t="shared" si="1"/>
        <v>0</v>
      </c>
      <c r="E23" s="186">
        <f t="shared" si="2"/>
        <v>0</v>
      </c>
      <c r="F23" s="187">
        <f t="shared" si="3"/>
        <v>0</v>
      </c>
      <c r="G23" s="71"/>
      <c r="H23" s="188">
        <f t="shared" si="4"/>
        <v>0</v>
      </c>
      <c r="I23" s="186">
        <f t="shared" si="0"/>
        <v>0</v>
      </c>
      <c r="J23" s="189">
        <f t="shared" si="7"/>
        <v>0</v>
      </c>
      <c r="K23" s="190">
        <f t="shared" si="5"/>
        <v>0</v>
      </c>
      <c r="L23" s="184">
        <f t="shared" si="6"/>
        <v>0</v>
      </c>
    </row>
    <row r="24" spans="1:12" x14ac:dyDescent="0.45">
      <c r="A24" s="177"/>
      <c r="B24" s="66"/>
      <c r="C24" s="67"/>
      <c r="D24" s="178">
        <f t="shared" si="1"/>
        <v>0</v>
      </c>
      <c r="E24" s="179">
        <f t="shared" si="2"/>
        <v>0</v>
      </c>
      <c r="F24" s="180">
        <f t="shared" si="3"/>
        <v>0</v>
      </c>
      <c r="G24" s="71"/>
      <c r="H24" s="181">
        <f t="shared" ref="H24:H32" si="8">G24</f>
        <v>0</v>
      </c>
      <c r="I24" s="179">
        <f t="shared" ref="I24:I32" si="9">H24*24</f>
        <v>0</v>
      </c>
      <c r="J24" s="182">
        <f t="shared" si="7"/>
        <v>0</v>
      </c>
      <c r="K24" s="183">
        <f t="shared" si="5"/>
        <v>0</v>
      </c>
      <c r="L24" s="191">
        <f t="shared" si="6"/>
        <v>0</v>
      </c>
    </row>
    <row r="25" spans="1:12" x14ac:dyDescent="0.45">
      <c r="A25" s="177"/>
      <c r="B25" s="66"/>
      <c r="C25" s="67"/>
      <c r="D25" s="185">
        <f t="shared" ref="D25:D32" si="10">C25-B25</f>
        <v>0</v>
      </c>
      <c r="E25" s="186">
        <f t="shared" ref="E25:E32" si="11">D25</f>
        <v>0</v>
      </c>
      <c r="F25" s="187">
        <f t="shared" ref="F25:F32" si="12">E25*24</f>
        <v>0</v>
      </c>
      <c r="G25" s="71"/>
      <c r="H25" s="188">
        <f t="shared" si="8"/>
        <v>0</v>
      </c>
      <c r="I25" s="186">
        <f t="shared" si="9"/>
        <v>0</v>
      </c>
      <c r="J25" s="189">
        <f t="shared" si="7"/>
        <v>0</v>
      </c>
      <c r="K25" s="190">
        <f t="shared" si="5"/>
        <v>0</v>
      </c>
      <c r="L25" s="184">
        <f t="shared" si="6"/>
        <v>0</v>
      </c>
    </row>
    <row r="26" spans="1:12" x14ac:dyDescent="0.45">
      <c r="A26" s="177"/>
      <c r="B26" s="66"/>
      <c r="C26" s="67"/>
      <c r="D26" s="178">
        <f t="shared" si="10"/>
        <v>0</v>
      </c>
      <c r="E26" s="179">
        <f t="shared" si="11"/>
        <v>0</v>
      </c>
      <c r="F26" s="180">
        <f t="shared" si="12"/>
        <v>0</v>
      </c>
      <c r="G26" s="71"/>
      <c r="H26" s="181">
        <f t="shared" si="8"/>
        <v>0</v>
      </c>
      <c r="I26" s="179">
        <f t="shared" si="9"/>
        <v>0</v>
      </c>
      <c r="J26" s="182">
        <f t="shared" si="7"/>
        <v>0</v>
      </c>
      <c r="K26" s="183">
        <f t="shared" si="5"/>
        <v>0</v>
      </c>
      <c r="L26" s="184">
        <f t="shared" si="6"/>
        <v>0</v>
      </c>
    </row>
    <row r="27" spans="1:12" x14ac:dyDescent="0.45">
      <c r="A27" s="177"/>
      <c r="B27" s="66"/>
      <c r="C27" s="67"/>
      <c r="D27" s="185">
        <f t="shared" si="10"/>
        <v>0</v>
      </c>
      <c r="E27" s="186">
        <f t="shared" si="11"/>
        <v>0</v>
      </c>
      <c r="F27" s="187">
        <f t="shared" si="12"/>
        <v>0</v>
      </c>
      <c r="G27" s="71"/>
      <c r="H27" s="188">
        <f t="shared" si="8"/>
        <v>0</v>
      </c>
      <c r="I27" s="186">
        <f t="shared" si="9"/>
        <v>0</v>
      </c>
      <c r="J27" s="189">
        <f t="shared" si="7"/>
        <v>0</v>
      </c>
      <c r="K27" s="190">
        <f t="shared" si="5"/>
        <v>0</v>
      </c>
      <c r="L27" s="192">
        <f t="shared" si="6"/>
        <v>0</v>
      </c>
    </row>
    <row r="28" spans="1:12" x14ac:dyDescent="0.45">
      <c r="A28" s="177"/>
      <c r="B28" s="66"/>
      <c r="C28" s="67"/>
      <c r="D28" s="178">
        <f t="shared" si="10"/>
        <v>0</v>
      </c>
      <c r="E28" s="179">
        <f t="shared" si="11"/>
        <v>0</v>
      </c>
      <c r="F28" s="180">
        <f t="shared" si="12"/>
        <v>0</v>
      </c>
      <c r="G28" s="71"/>
      <c r="H28" s="181">
        <f t="shared" si="8"/>
        <v>0</v>
      </c>
      <c r="I28" s="179">
        <f t="shared" si="9"/>
        <v>0</v>
      </c>
      <c r="J28" s="182">
        <f t="shared" si="7"/>
        <v>0</v>
      </c>
      <c r="K28" s="183">
        <f t="shared" si="5"/>
        <v>0</v>
      </c>
      <c r="L28" s="192">
        <f t="shared" si="6"/>
        <v>0</v>
      </c>
    </row>
    <row r="29" spans="1:12" x14ac:dyDescent="0.45">
      <c r="A29" s="177"/>
      <c r="B29" s="66"/>
      <c r="C29" s="67"/>
      <c r="D29" s="185">
        <f t="shared" si="10"/>
        <v>0</v>
      </c>
      <c r="E29" s="186">
        <f t="shared" si="11"/>
        <v>0</v>
      </c>
      <c r="F29" s="187">
        <f t="shared" si="12"/>
        <v>0</v>
      </c>
      <c r="G29" s="71"/>
      <c r="H29" s="188">
        <f t="shared" si="8"/>
        <v>0</v>
      </c>
      <c r="I29" s="186">
        <f t="shared" si="9"/>
        <v>0</v>
      </c>
      <c r="J29" s="189">
        <f t="shared" si="7"/>
        <v>0</v>
      </c>
      <c r="K29" s="190">
        <f t="shared" si="5"/>
        <v>0</v>
      </c>
      <c r="L29" s="192">
        <f t="shared" si="6"/>
        <v>0</v>
      </c>
    </row>
    <row r="30" spans="1:12" x14ac:dyDescent="0.45">
      <c r="A30" s="177"/>
      <c r="B30" s="66"/>
      <c r="C30" s="67"/>
      <c r="D30" s="178">
        <f t="shared" si="10"/>
        <v>0</v>
      </c>
      <c r="E30" s="179">
        <f t="shared" si="11"/>
        <v>0</v>
      </c>
      <c r="F30" s="180">
        <f t="shared" si="12"/>
        <v>0</v>
      </c>
      <c r="G30" s="71"/>
      <c r="H30" s="181">
        <f t="shared" si="8"/>
        <v>0</v>
      </c>
      <c r="I30" s="179">
        <f t="shared" si="9"/>
        <v>0</v>
      </c>
      <c r="J30" s="182">
        <f t="shared" si="7"/>
        <v>0</v>
      </c>
      <c r="K30" s="183">
        <f t="shared" si="5"/>
        <v>0</v>
      </c>
      <c r="L30" s="192">
        <f t="shared" si="6"/>
        <v>0</v>
      </c>
    </row>
    <row r="31" spans="1:12" x14ac:dyDescent="0.45">
      <c r="A31" s="177"/>
      <c r="B31" s="66"/>
      <c r="C31" s="67"/>
      <c r="D31" s="193">
        <f t="shared" si="10"/>
        <v>0</v>
      </c>
      <c r="E31" s="194">
        <f t="shared" si="11"/>
        <v>0</v>
      </c>
      <c r="F31" s="195">
        <f t="shared" si="12"/>
        <v>0</v>
      </c>
      <c r="G31" s="71"/>
      <c r="H31" s="196">
        <f t="shared" si="8"/>
        <v>0</v>
      </c>
      <c r="I31" s="194">
        <f t="shared" si="9"/>
        <v>0</v>
      </c>
      <c r="J31" s="197">
        <f t="shared" si="7"/>
        <v>0</v>
      </c>
      <c r="K31" s="198">
        <f t="shared" si="5"/>
        <v>0</v>
      </c>
      <c r="L31" s="191">
        <f t="shared" si="6"/>
        <v>0</v>
      </c>
    </row>
    <row r="32" spans="1:12" ht="17.5" thickBot="1" x14ac:dyDescent="0.5">
      <c r="A32" s="177"/>
      <c r="B32" s="66"/>
      <c r="C32" s="67"/>
      <c r="D32" s="199">
        <f t="shared" si="10"/>
        <v>0</v>
      </c>
      <c r="E32" s="200">
        <f t="shared" si="11"/>
        <v>0</v>
      </c>
      <c r="F32" s="201">
        <f t="shared" si="12"/>
        <v>0</v>
      </c>
      <c r="G32" s="71"/>
      <c r="H32" s="202">
        <f t="shared" si="8"/>
        <v>0</v>
      </c>
      <c r="I32" s="200">
        <f t="shared" si="9"/>
        <v>0</v>
      </c>
      <c r="J32" s="203">
        <f t="shared" si="7"/>
        <v>0</v>
      </c>
      <c r="K32" s="204">
        <f t="shared" si="5"/>
        <v>0</v>
      </c>
      <c r="L32" s="205">
        <f t="shared" si="6"/>
        <v>0</v>
      </c>
    </row>
    <row r="33" spans="1:18" ht="18" thickTop="1" thickBot="1" x14ac:dyDescent="0.5">
      <c r="A33" s="419" t="s">
        <v>13</v>
      </c>
      <c r="B33" s="420"/>
      <c r="C33" s="420"/>
      <c r="D33" s="420"/>
      <c r="E33" s="420"/>
      <c r="F33" s="420"/>
      <c r="G33" s="420"/>
      <c r="H33" s="420"/>
      <c r="I33" s="420"/>
      <c r="J33" s="420"/>
      <c r="K33" s="420"/>
      <c r="L33" s="42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'1 Feb-14 Feb'!J35:L35</f>
        <v>Spring Semester TOTAL</v>
      </c>
      <c r="K35" s="425"/>
      <c r="L35" s="425"/>
      <c r="M35" s="164"/>
    </row>
    <row r="36" spans="1:18" ht="20" x14ac:dyDescent="0.55000000000000004">
      <c r="A36" s="25" t="s">
        <v>16</v>
      </c>
      <c r="B36" s="426">
        <f>G10*B37</f>
        <v>0</v>
      </c>
      <c r="C36" s="427"/>
      <c r="D36" s="206"/>
      <c r="E36" s="207"/>
      <c r="F36" s="208"/>
      <c r="G36" s="209"/>
      <c r="H36" s="210"/>
      <c r="I36" s="208"/>
      <c r="J36" s="426">
        <f>'4 Jan-17 Jan'!B36+'18 Jan-31 Jan'!B36+'1 Feb-14 Feb'!B36+B36</f>
        <v>0</v>
      </c>
      <c r="K36" s="408"/>
      <c r="L36" s="409"/>
      <c r="M36" s="164"/>
    </row>
    <row r="37" spans="1:18" s="217" customFormat="1" ht="23.5" x14ac:dyDescent="0.65">
      <c r="A37" s="211" t="s">
        <v>14</v>
      </c>
      <c r="B37" s="412">
        <f>SUM(J14:J32)</f>
        <v>0</v>
      </c>
      <c r="C37" s="413"/>
      <c r="D37" s="212"/>
      <c r="E37" s="213"/>
      <c r="F37" s="214"/>
      <c r="G37" s="215"/>
      <c r="H37" s="212"/>
      <c r="I37" s="214"/>
      <c r="J37" s="407">
        <f>'4 Jan-17 Jan'!B37+'18 Jan-31 Jan'!B37+'1 Feb-14 Feb'!B37+B37</f>
        <v>0</v>
      </c>
      <c r="K37" s="408"/>
      <c r="L37" s="409"/>
      <c r="M37" s="216"/>
    </row>
    <row r="38" spans="1:18" s="217" customFormat="1" ht="23.5" x14ac:dyDescent="0.65">
      <c r="A38" s="211"/>
      <c r="B38" s="218"/>
      <c r="C38" s="414" t="s">
        <v>88</v>
      </c>
      <c r="D38" s="415"/>
      <c r="E38" s="415"/>
      <c r="F38" s="415"/>
      <c r="G38" s="415"/>
      <c r="H38" s="415"/>
      <c r="I38" s="415"/>
      <c r="J38" s="415"/>
      <c r="K38" s="218">
        <f>L32</f>
        <v>0</v>
      </c>
      <c r="L38" s="219"/>
      <c r="M38" s="216"/>
    </row>
    <row r="39" spans="1:18" ht="43.5" customHeight="1" x14ac:dyDescent="0.45">
      <c r="A39" s="430"/>
      <c r="B39" s="430"/>
      <c r="C39" s="430"/>
      <c r="D39" s="164"/>
      <c r="E39" s="164"/>
      <c r="F39" s="164"/>
      <c r="H39" s="164"/>
      <c r="I39" s="164"/>
      <c r="J39" s="164"/>
      <c r="K39" s="220">
        <f ca="1">TODAY()</f>
        <v>46027</v>
      </c>
      <c r="L39" s="164"/>
      <c r="M39" s="164"/>
    </row>
    <row r="40" spans="1:18" x14ac:dyDescent="0.45">
      <c r="A40" s="431" t="s">
        <v>19</v>
      </c>
      <c r="B40" s="432"/>
      <c r="C40" s="432"/>
      <c r="D40" s="164"/>
      <c r="E40" s="164"/>
      <c r="F40" s="164"/>
      <c r="H40" s="164"/>
      <c r="I40" s="164"/>
      <c r="J40" s="164"/>
      <c r="K40" s="221" t="s">
        <v>12</v>
      </c>
      <c r="L40" s="164"/>
      <c r="M40" s="164"/>
    </row>
    <row r="41" spans="1:18" ht="18.5" x14ac:dyDescent="0.45">
      <c r="A41" s="222" t="s">
        <v>110</v>
      </c>
      <c r="B41" s="223" t="str">
        <f>'Spring 2026 Pay Schedule '!C11</f>
        <v>Friday, March 13th, 2026</v>
      </c>
      <c r="C41" s="224"/>
      <c r="D41" s="164"/>
      <c r="E41" s="164"/>
      <c r="F41" s="164"/>
      <c r="G41" s="164"/>
      <c r="H41" s="164"/>
      <c r="I41" s="164"/>
      <c r="J41" s="164"/>
      <c r="K41" s="164"/>
      <c r="L41" s="164"/>
    </row>
    <row r="42" spans="1:18" ht="35.25" customHeight="1" thickBot="1" x14ac:dyDescent="0.5">
      <c r="A42" s="430"/>
      <c r="B42" s="430"/>
      <c r="C42" s="430"/>
    </row>
    <row r="43" spans="1:18" x14ac:dyDescent="0.45">
      <c r="A43" s="431" t="s">
        <v>86</v>
      </c>
      <c r="B43" s="432"/>
      <c r="C43" s="432"/>
      <c r="F43" s="225" t="s">
        <v>12</v>
      </c>
    </row>
    <row r="44" spans="1:18" ht="21.75" customHeight="1" x14ac:dyDescent="0.45">
      <c r="A44" s="410" t="s">
        <v>87</v>
      </c>
      <c r="B44" s="411"/>
      <c r="C44" s="411"/>
      <c r="D44" s="411"/>
      <c r="E44" s="411"/>
      <c r="F44" s="411"/>
      <c r="G44" s="411"/>
      <c r="H44" s="411"/>
      <c r="I44" s="411"/>
      <c r="J44" s="411"/>
      <c r="K44" s="411"/>
      <c r="L44" s="411"/>
      <c r="M44" s="226"/>
      <c r="N44" s="226"/>
      <c r="O44" s="226"/>
      <c r="P44" s="226"/>
    </row>
    <row r="45" spans="1:18" ht="53.2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54.75"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hidden="1" x14ac:dyDescent="0.45"/>
    <row r="53" spans="1:12" s="34" customFormat="1" ht="15" hidden="1" x14ac:dyDescent="0.3">
      <c r="A53" s="121" t="s">
        <v>22</v>
      </c>
      <c r="J53" s="34" t="s">
        <v>85</v>
      </c>
      <c r="K53" s="122"/>
    </row>
    <row r="54" spans="1:12" s="34" customFormat="1" ht="15" hidden="1" x14ac:dyDescent="0.3">
      <c r="A54" s="123"/>
      <c r="J54" s="122">
        <v>0.05</v>
      </c>
    </row>
    <row r="55" spans="1:12" s="34" customFormat="1" ht="15" hidden="1" x14ac:dyDescent="0.3">
      <c r="A55" s="123" t="s">
        <v>118</v>
      </c>
      <c r="J55" s="122">
        <v>0.1</v>
      </c>
    </row>
    <row r="56" spans="1:12" s="34" customFormat="1" ht="15" hidden="1" x14ac:dyDescent="0.3">
      <c r="A56" s="123" t="s">
        <v>119</v>
      </c>
      <c r="J56" s="122">
        <v>0.15</v>
      </c>
    </row>
    <row r="57" spans="1:12" s="34" customFormat="1" ht="15" hidden="1" x14ac:dyDescent="0.3">
      <c r="A57" s="123" t="s">
        <v>120</v>
      </c>
      <c r="J57" s="122">
        <v>0.2</v>
      </c>
    </row>
    <row r="58" spans="1:12" s="34" customFormat="1" ht="15" hidden="1" x14ac:dyDescent="0.3">
      <c r="A58" s="123" t="s">
        <v>121</v>
      </c>
      <c r="J58" s="122">
        <v>0.25</v>
      </c>
    </row>
    <row r="59" spans="1:12" s="34" customFormat="1" ht="15" hidden="1" x14ac:dyDescent="0.3">
      <c r="A59" s="123" t="s">
        <v>122</v>
      </c>
      <c r="J59" s="122">
        <v>0.3</v>
      </c>
    </row>
    <row r="60" spans="1:12" s="34" customFormat="1" ht="15" hidden="1" x14ac:dyDescent="0.3">
      <c r="A60" s="123" t="s">
        <v>123</v>
      </c>
      <c r="J60" s="122">
        <v>0.33</v>
      </c>
    </row>
    <row r="61" spans="1:12" s="34" customFormat="1" ht="15" hidden="1" x14ac:dyDescent="0.3">
      <c r="A61" s="123" t="s">
        <v>124</v>
      </c>
      <c r="J61" s="122">
        <v>0.34</v>
      </c>
    </row>
    <row r="62" spans="1:12" s="34" customFormat="1" ht="15" hidden="1" x14ac:dyDescent="0.3">
      <c r="A62" s="123" t="s">
        <v>125</v>
      </c>
      <c r="J62" s="122">
        <v>0.35</v>
      </c>
    </row>
    <row r="63" spans="1:12" s="34" customFormat="1" ht="15" hidden="1" x14ac:dyDescent="0.3">
      <c r="A63" s="123" t="s">
        <v>126</v>
      </c>
      <c r="J63" s="122">
        <v>0.4</v>
      </c>
    </row>
    <row r="64" spans="1:12" s="34" customFormat="1" ht="15" hidden="1" x14ac:dyDescent="0.3">
      <c r="A64" s="123" t="s">
        <v>127</v>
      </c>
      <c r="J64" s="122">
        <v>0.45</v>
      </c>
    </row>
    <row r="65" spans="1:10" s="34" customFormat="1" ht="15" hidden="1" x14ac:dyDescent="0.3">
      <c r="A65" s="123" t="s">
        <v>128</v>
      </c>
      <c r="J65" s="122">
        <v>0.5</v>
      </c>
    </row>
    <row r="66" spans="1:10" s="34" customFormat="1" ht="15" hidden="1" x14ac:dyDescent="0.3">
      <c r="A66" s="123" t="s">
        <v>129</v>
      </c>
      <c r="J66" s="122">
        <v>0.55000000000000004</v>
      </c>
    </row>
    <row r="67" spans="1:10" s="34" customFormat="1" ht="15" hidden="1" x14ac:dyDescent="0.3">
      <c r="A67" s="123" t="s">
        <v>130</v>
      </c>
      <c r="J67" s="122">
        <v>0.6</v>
      </c>
    </row>
    <row r="68" spans="1:10" s="34" customFormat="1" ht="15" hidden="1" x14ac:dyDescent="0.3">
      <c r="A68" s="123" t="s">
        <v>131</v>
      </c>
      <c r="J68" s="122">
        <v>0.65</v>
      </c>
    </row>
    <row r="69" spans="1:10" s="34" customFormat="1" ht="15" hidden="1" x14ac:dyDescent="0.3">
      <c r="A69" s="123" t="s">
        <v>132</v>
      </c>
      <c r="J69" s="122">
        <v>0.7</v>
      </c>
    </row>
    <row r="70" spans="1:10" s="34" customFormat="1" ht="15" hidden="1" x14ac:dyDescent="0.3">
      <c r="A70" s="123" t="s">
        <v>133</v>
      </c>
      <c r="J70" s="122">
        <v>0.75</v>
      </c>
    </row>
    <row r="71" spans="1:10" s="34" customFormat="1" ht="15" hidden="1" x14ac:dyDescent="0.3">
      <c r="A71" s="123" t="s">
        <v>134</v>
      </c>
      <c r="J71" s="122">
        <v>0.8</v>
      </c>
    </row>
    <row r="72" spans="1:10" s="34" customFormat="1" ht="15" hidden="1" x14ac:dyDescent="0.3">
      <c r="A72" s="123" t="s">
        <v>135</v>
      </c>
      <c r="J72" s="122">
        <v>0.85</v>
      </c>
    </row>
    <row r="73" spans="1:10" s="34" customFormat="1" ht="15" hidden="1" x14ac:dyDescent="0.3">
      <c r="A73" s="123" t="s">
        <v>136</v>
      </c>
      <c r="J73" s="122">
        <v>0.9</v>
      </c>
    </row>
    <row r="74" spans="1:10" s="34" customFormat="1" ht="15" hidden="1" x14ac:dyDescent="0.3">
      <c r="A74" s="123" t="s">
        <v>137</v>
      </c>
      <c r="J74" s="122">
        <v>0.95</v>
      </c>
    </row>
    <row r="75" spans="1:10" s="34" customFormat="1" ht="15" hidden="1" x14ac:dyDescent="0.3">
      <c r="A75" s="123" t="s">
        <v>138</v>
      </c>
      <c r="J75" s="122">
        <v>1</v>
      </c>
    </row>
    <row r="76" spans="1:10" s="34" customFormat="1" ht="15" hidden="1" x14ac:dyDescent="0.3">
      <c r="A76" s="123" t="s">
        <v>139</v>
      </c>
    </row>
    <row r="77" spans="1:10" s="34" customFormat="1" ht="15" hidden="1" x14ac:dyDescent="0.3">
      <c r="A77" s="123" t="s">
        <v>140</v>
      </c>
    </row>
    <row r="78" spans="1:10" s="34" customFormat="1" ht="15" hidden="1" x14ac:dyDescent="0.3">
      <c r="A78" s="123" t="s">
        <v>141</v>
      </c>
    </row>
    <row r="79" spans="1:10" s="34" customFormat="1" ht="15" hidden="1" x14ac:dyDescent="0.3">
      <c r="A79" s="123" t="s">
        <v>142</v>
      </c>
    </row>
    <row r="80" spans="1:10" s="34" customFormat="1" ht="15" hidden="1" x14ac:dyDescent="0.3">
      <c r="A80" s="123" t="s">
        <v>143</v>
      </c>
    </row>
    <row r="81" spans="1:1" s="34" customFormat="1" ht="15" hidden="1" x14ac:dyDescent="0.3">
      <c r="A81" s="123" t="s">
        <v>144</v>
      </c>
    </row>
    <row r="82" spans="1:1" s="34" customFormat="1" ht="15" hidden="1" x14ac:dyDescent="0.3">
      <c r="A82" s="123" t="s">
        <v>145</v>
      </c>
    </row>
    <row r="83" spans="1:1" s="34" customFormat="1" ht="15" hidden="1" x14ac:dyDescent="0.3">
      <c r="A83" s="123" t="s">
        <v>146</v>
      </c>
    </row>
    <row r="84" spans="1:1" s="34" customFormat="1" ht="15" hidden="1" x14ac:dyDescent="0.3">
      <c r="A84" s="123" t="s">
        <v>147</v>
      </c>
    </row>
    <row r="85" spans="1:1" s="34" customFormat="1" ht="15" hidden="1" x14ac:dyDescent="0.3">
      <c r="A85" s="123" t="s">
        <v>148</v>
      </c>
    </row>
    <row r="86" spans="1:1" s="34" customFormat="1" ht="15" hidden="1" x14ac:dyDescent="0.3">
      <c r="A86" s="123" t="s">
        <v>149</v>
      </c>
    </row>
    <row r="87" spans="1:1" s="34" customFormat="1" ht="15" hidden="1" x14ac:dyDescent="0.3">
      <c r="A87" s="123" t="s">
        <v>150</v>
      </c>
    </row>
    <row r="88" spans="1:1" s="34" customFormat="1" ht="15" hidden="1" x14ac:dyDescent="0.3">
      <c r="A88" s="123" t="s">
        <v>151</v>
      </c>
    </row>
    <row r="89" spans="1:1" s="34" customFormat="1" ht="15" hidden="1" x14ac:dyDescent="0.3">
      <c r="A89" s="123" t="s">
        <v>152</v>
      </c>
    </row>
    <row r="90" spans="1:1" s="34" customFormat="1" ht="15" hidden="1" x14ac:dyDescent="0.3">
      <c r="A90" s="123" t="s">
        <v>153</v>
      </c>
    </row>
    <row r="91" spans="1:1" s="34" customFormat="1" ht="15" hidden="1" x14ac:dyDescent="0.3">
      <c r="A91" s="123" t="s">
        <v>154</v>
      </c>
    </row>
    <row r="92" spans="1:1" s="34" customFormat="1" ht="15" hidden="1" x14ac:dyDescent="0.3">
      <c r="A92" s="123" t="s">
        <v>155</v>
      </c>
    </row>
    <row r="93" spans="1:1" s="34" customFormat="1" ht="15" hidden="1" x14ac:dyDescent="0.3">
      <c r="A93" s="123" t="s">
        <v>156</v>
      </c>
    </row>
    <row r="94" spans="1:1" s="34" customFormat="1" ht="15" hidden="1" x14ac:dyDescent="0.3">
      <c r="A94" s="123" t="s">
        <v>157</v>
      </c>
    </row>
    <row r="95" spans="1:1" s="34" customFormat="1" ht="15" hidden="1" x14ac:dyDescent="0.3">
      <c r="A95" s="123" t="s">
        <v>158</v>
      </c>
    </row>
    <row r="96" spans="1:1" s="34" customFormat="1" ht="15" hidden="1" x14ac:dyDescent="0.3">
      <c r="A96" s="123" t="s">
        <v>159</v>
      </c>
    </row>
    <row r="97" spans="1:1" s="34" customFormat="1" ht="15" hidden="1" x14ac:dyDescent="0.3">
      <c r="A97" s="123" t="s">
        <v>160</v>
      </c>
    </row>
    <row r="98" spans="1:1" s="34" customFormat="1" ht="15" hidden="1" x14ac:dyDescent="0.3">
      <c r="A98" s="123" t="s">
        <v>161</v>
      </c>
    </row>
    <row r="99" spans="1:1" s="34" customFormat="1" ht="15" hidden="1" x14ac:dyDescent="0.3">
      <c r="A99" s="123" t="s">
        <v>162</v>
      </c>
    </row>
    <row r="100" spans="1:1" s="34" customFormat="1" ht="15" hidden="1" x14ac:dyDescent="0.3">
      <c r="A100" s="123" t="s">
        <v>163</v>
      </c>
    </row>
    <row r="101" spans="1:1" s="34" customFormat="1" ht="15" hidden="1" x14ac:dyDescent="0.3">
      <c r="A101" s="123" t="s">
        <v>164</v>
      </c>
    </row>
    <row r="102" spans="1:1" s="34" customFormat="1" ht="15" hidden="1" x14ac:dyDescent="0.3">
      <c r="A102" s="123" t="s">
        <v>165</v>
      </c>
    </row>
    <row r="103" spans="1:1" s="34" customFormat="1" ht="15" hidden="1" x14ac:dyDescent="0.3">
      <c r="A103" s="123" t="s">
        <v>166</v>
      </c>
    </row>
    <row r="104" spans="1:1" s="34" customFormat="1" ht="15" hidden="1" x14ac:dyDescent="0.3">
      <c r="A104" s="123" t="s">
        <v>167</v>
      </c>
    </row>
    <row r="105" spans="1:1" s="34" customFormat="1" ht="15" hidden="1" x14ac:dyDescent="0.3">
      <c r="A105" s="123" t="s">
        <v>168</v>
      </c>
    </row>
    <row r="106" spans="1:1" s="34" customFormat="1" ht="15" hidden="1" x14ac:dyDescent="0.3">
      <c r="A106" s="123" t="s">
        <v>169</v>
      </c>
    </row>
    <row r="107" spans="1:1" s="34" customFormat="1" ht="15" hidden="1" x14ac:dyDescent="0.3">
      <c r="A107" s="123" t="s">
        <v>170</v>
      </c>
    </row>
    <row r="108" spans="1:1" s="34" customFormat="1" ht="15" hidden="1" x14ac:dyDescent="0.3">
      <c r="A108" s="123" t="s">
        <v>171</v>
      </c>
    </row>
    <row r="109" spans="1:1" s="34" customFormat="1" ht="15" hidden="1" x14ac:dyDescent="0.3">
      <c r="A109" s="123" t="s">
        <v>172</v>
      </c>
    </row>
    <row r="110" spans="1:1" s="34" customFormat="1" ht="15" hidden="1" x14ac:dyDescent="0.3">
      <c r="A110" s="123" t="s">
        <v>173</v>
      </c>
    </row>
    <row r="111" spans="1:1" s="34" customFormat="1" ht="15" hidden="1" x14ac:dyDescent="0.3">
      <c r="A111" s="123" t="s">
        <v>174</v>
      </c>
    </row>
    <row r="112" spans="1:1" s="34" customFormat="1" ht="15" hidden="1" x14ac:dyDescent="0.3">
      <c r="A112" s="123" t="s">
        <v>175</v>
      </c>
    </row>
    <row r="113" spans="1:1" s="34" customFormat="1" ht="15" hidden="1" x14ac:dyDescent="0.3">
      <c r="A113" s="123" t="s">
        <v>176</v>
      </c>
    </row>
    <row r="114" spans="1:1" s="34" customFormat="1" ht="15" hidden="1" x14ac:dyDescent="0.3">
      <c r="A114" s="123" t="s">
        <v>177</v>
      </c>
    </row>
    <row r="115" spans="1:1" s="34" customFormat="1" ht="15" hidden="1" x14ac:dyDescent="0.3">
      <c r="A115" s="123" t="s">
        <v>178</v>
      </c>
    </row>
    <row r="116" spans="1:1" s="34" customFormat="1" ht="15" hidden="1" x14ac:dyDescent="0.3">
      <c r="A116" s="123" t="s">
        <v>179</v>
      </c>
    </row>
    <row r="117" spans="1:1" s="34" customFormat="1" ht="15" hidden="1" x14ac:dyDescent="0.3">
      <c r="A117" s="123" t="s">
        <v>180</v>
      </c>
    </row>
    <row r="118" spans="1:1" s="34" customFormat="1" ht="15" hidden="1" x14ac:dyDescent="0.3">
      <c r="A118" s="123" t="s">
        <v>181</v>
      </c>
    </row>
    <row r="119" spans="1:1" s="34" customFormat="1" ht="15" hidden="1" x14ac:dyDescent="0.3">
      <c r="A119" s="123" t="s">
        <v>182</v>
      </c>
    </row>
    <row r="120" spans="1:1" s="34" customFormat="1" ht="15" hidden="1" x14ac:dyDescent="0.3">
      <c r="A120" s="123" t="s">
        <v>183</v>
      </c>
    </row>
    <row r="121" spans="1:1" s="34" customFormat="1" ht="15" hidden="1" x14ac:dyDescent="0.3">
      <c r="A121" s="123" t="s">
        <v>184</v>
      </c>
    </row>
    <row r="122" spans="1:1" s="34" customFormat="1" ht="15" hidden="1" x14ac:dyDescent="0.3">
      <c r="A122" s="123" t="s">
        <v>185</v>
      </c>
    </row>
    <row r="123" spans="1:1" s="34" customFormat="1" ht="15" hidden="1" x14ac:dyDescent="0.3">
      <c r="A123" s="123" t="s">
        <v>186</v>
      </c>
    </row>
    <row r="124" spans="1:1" s="34" customFormat="1" ht="15" hidden="1" x14ac:dyDescent="0.3">
      <c r="A124" s="123" t="s">
        <v>187</v>
      </c>
    </row>
    <row r="125" spans="1:1" s="34" customFormat="1" ht="15" hidden="1" x14ac:dyDescent="0.3">
      <c r="A125" s="123" t="s">
        <v>188</v>
      </c>
    </row>
    <row r="126" spans="1:1" s="34" customFormat="1" ht="15" hidden="1" x14ac:dyDescent="0.3">
      <c r="A126" s="123" t="s">
        <v>189</v>
      </c>
    </row>
    <row r="127" spans="1:1" s="34" customFormat="1" ht="15" hidden="1" x14ac:dyDescent="0.3">
      <c r="A127" s="123" t="s">
        <v>190</v>
      </c>
    </row>
    <row r="128" spans="1:1" s="34" customFormat="1" ht="15" hidden="1" x14ac:dyDescent="0.3">
      <c r="A128" s="123" t="s">
        <v>191</v>
      </c>
    </row>
    <row r="129" spans="1:1" s="34" customFormat="1" ht="15" hidden="1" x14ac:dyDescent="0.3">
      <c r="A129" s="123" t="s">
        <v>192</v>
      </c>
    </row>
    <row r="130" spans="1:1" s="34" customFormat="1" ht="15" hidden="1" x14ac:dyDescent="0.3">
      <c r="A130" s="123" t="s">
        <v>193</v>
      </c>
    </row>
    <row r="131" spans="1:1" s="34" customFormat="1" ht="15" hidden="1" x14ac:dyDescent="0.3">
      <c r="A131" s="123" t="s">
        <v>194</v>
      </c>
    </row>
    <row r="132" spans="1:1" s="34" customFormat="1" ht="15" hidden="1" x14ac:dyDescent="0.3">
      <c r="A132" s="123" t="s">
        <v>195</v>
      </c>
    </row>
    <row r="133" spans="1:1" s="34" customFormat="1" ht="15" hidden="1" x14ac:dyDescent="0.3">
      <c r="A133" s="123" t="s">
        <v>196</v>
      </c>
    </row>
    <row r="134" spans="1:1" s="34" customFormat="1" ht="15" hidden="1" x14ac:dyDescent="0.3">
      <c r="A134" s="123" t="s">
        <v>197</v>
      </c>
    </row>
    <row r="135" spans="1:1" s="34" customFormat="1" ht="15" hidden="1" x14ac:dyDescent="0.3">
      <c r="A135" s="123" t="s">
        <v>198</v>
      </c>
    </row>
    <row r="136" spans="1:1" s="34" customFormat="1" ht="15" hidden="1" x14ac:dyDescent="0.3">
      <c r="A136" s="123" t="s">
        <v>199</v>
      </c>
    </row>
    <row r="137" spans="1:1" s="34" customFormat="1" ht="15" hidden="1" x14ac:dyDescent="0.3">
      <c r="A137" s="123" t="s">
        <v>200</v>
      </c>
    </row>
    <row r="138" spans="1:1" s="34" customFormat="1" ht="15" hidden="1" x14ac:dyDescent="0.3">
      <c r="A138" s="123" t="s">
        <v>201</v>
      </c>
    </row>
    <row r="139" spans="1:1" s="34" customFormat="1" ht="15" hidden="1" x14ac:dyDescent="0.3">
      <c r="A139" s="123" t="s">
        <v>202</v>
      </c>
    </row>
    <row r="140" spans="1:1" s="34" customFormat="1" ht="15" hidden="1" x14ac:dyDescent="0.3">
      <c r="A140" s="123" t="s">
        <v>203</v>
      </c>
    </row>
    <row r="141" spans="1:1" s="34" customFormat="1" ht="15" hidden="1" x14ac:dyDescent="0.3">
      <c r="A141" s="123" t="s">
        <v>204</v>
      </c>
    </row>
    <row r="142" spans="1:1" s="34" customFormat="1" ht="15" hidden="1" x14ac:dyDescent="0.3">
      <c r="A142" s="123" t="s">
        <v>205</v>
      </c>
    </row>
    <row r="143" spans="1:1" s="34" customFormat="1" ht="15" hidden="1" x14ac:dyDescent="0.3">
      <c r="A143" s="123" t="s">
        <v>206</v>
      </c>
    </row>
    <row r="144" spans="1:1" s="34" customFormat="1" ht="15" hidden="1" x14ac:dyDescent="0.3">
      <c r="A144" s="123" t="s">
        <v>207</v>
      </c>
    </row>
    <row r="145" spans="1:1" s="34" customFormat="1" ht="15" hidden="1" x14ac:dyDescent="0.3">
      <c r="A145" s="123" t="s">
        <v>208</v>
      </c>
    </row>
    <row r="146" spans="1:1" s="34" customFormat="1" ht="15" hidden="1" x14ac:dyDescent="0.3">
      <c r="A146" s="123" t="s">
        <v>209</v>
      </c>
    </row>
    <row r="147" spans="1:1" s="34" customFormat="1" ht="15" hidden="1" x14ac:dyDescent="0.3">
      <c r="A147" s="123" t="s">
        <v>210</v>
      </c>
    </row>
    <row r="148" spans="1:1" s="34" customFormat="1" ht="15" hidden="1" x14ac:dyDescent="0.3">
      <c r="A148" s="123" t="s">
        <v>211</v>
      </c>
    </row>
    <row r="149" spans="1:1" s="34" customFormat="1" ht="15" hidden="1" x14ac:dyDescent="0.3">
      <c r="A149" s="123" t="s">
        <v>212</v>
      </c>
    </row>
    <row r="150" spans="1:1" s="34" customFormat="1" ht="15" hidden="1" x14ac:dyDescent="0.3">
      <c r="A150" s="123" t="s">
        <v>213</v>
      </c>
    </row>
    <row r="151" spans="1:1" s="34" customFormat="1" ht="15" hidden="1" x14ac:dyDescent="0.3">
      <c r="A151" s="123" t="s">
        <v>214</v>
      </c>
    </row>
    <row r="152" spans="1:1" s="34" customFormat="1" ht="15" hidden="1" x14ac:dyDescent="0.3">
      <c r="A152" s="123" t="s">
        <v>215</v>
      </c>
    </row>
    <row r="153" spans="1:1" s="34" customFormat="1" ht="15" hidden="1" x14ac:dyDescent="0.3">
      <c r="A153" s="123" t="s">
        <v>216</v>
      </c>
    </row>
    <row r="154" spans="1:1" s="34" customFormat="1" ht="15" hidden="1" x14ac:dyDescent="0.3">
      <c r="A154" s="123" t="s">
        <v>217</v>
      </c>
    </row>
    <row r="155" spans="1:1" s="34" customFormat="1" ht="15" hidden="1" x14ac:dyDescent="0.3">
      <c r="A155" s="123" t="s">
        <v>218</v>
      </c>
    </row>
    <row r="156" spans="1:1" s="34" customFormat="1" ht="15" hidden="1" x14ac:dyDescent="0.3">
      <c r="A156" s="123" t="s">
        <v>219</v>
      </c>
    </row>
    <row r="157" spans="1:1" s="34" customFormat="1" ht="15" hidden="1" x14ac:dyDescent="0.3">
      <c r="A157" s="123" t="s">
        <v>220</v>
      </c>
    </row>
    <row r="158" spans="1:1" s="34" customFormat="1" ht="15" hidden="1" x14ac:dyDescent="0.3">
      <c r="A158" s="123" t="s">
        <v>221</v>
      </c>
    </row>
    <row r="159" spans="1:1" s="34" customFormat="1" ht="15" hidden="1" x14ac:dyDescent="0.3">
      <c r="A159" s="123" t="s">
        <v>222</v>
      </c>
    </row>
    <row r="160" spans="1:1" s="34" customFormat="1" ht="15" hidden="1" x14ac:dyDescent="0.3">
      <c r="A160" s="123" t="s">
        <v>223</v>
      </c>
    </row>
    <row r="161" spans="1:1" s="34" customFormat="1" ht="15" hidden="1" x14ac:dyDescent="0.3">
      <c r="A161" s="123" t="s">
        <v>224</v>
      </c>
    </row>
    <row r="162" spans="1:1" s="34" customFormat="1" ht="15" hidden="1" x14ac:dyDescent="0.3">
      <c r="A162" s="123" t="s">
        <v>225</v>
      </c>
    </row>
    <row r="163" spans="1:1" s="34" customFormat="1" ht="15" hidden="1" x14ac:dyDescent="0.3">
      <c r="A163" s="123" t="s">
        <v>226</v>
      </c>
    </row>
    <row r="164" spans="1:1" s="34" customFormat="1" ht="15" hidden="1" x14ac:dyDescent="0.3">
      <c r="A164" s="123" t="s">
        <v>227</v>
      </c>
    </row>
    <row r="165" spans="1:1" s="34" customFormat="1" ht="15" hidden="1" x14ac:dyDescent="0.3">
      <c r="A165" s="123" t="s">
        <v>228</v>
      </c>
    </row>
    <row r="166" spans="1:1" s="34" customFormat="1" ht="15" hidden="1" x14ac:dyDescent="0.3">
      <c r="A166" s="123" t="s">
        <v>229</v>
      </c>
    </row>
    <row r="167" spans="1:1" s="34" customFormat="1" ht="15" hidden="1" x14ac:dyDescent="0.3">
      <c r="A167" s="124" t="s">
        <v>230</v>
      </c>
    </row>
    <row r="168" spans="1:1" s="34" customFormat="1" ht="15" hidden="1" x14ac:dyDescent="0.3">
      <c r="A168" s="123" t="s">
        <v>231</v>
      </c>
    </row>
    <row r="169" spans="1:1" s="34" customFormat="1" ht="15" hidden="1" x14ac:dyDescent="0.3">
      <c r="A169" s="123" t="s">
        <v>232</v>
      </c>
    </row>
    <row r="170" spans="1:1" s="34" customFormat="1" ht="15" hidden="1" x14ac:dyDescent="0.3">
      <c r="A170" s="123" t="s">
        <v>233</v>
      </c>
    </row>
    <row r="171" spans="1:1" s="34" customFormat="1" ht="15" hidden="1" x14ac:dyDescent="0.3">
      <c r="A171" s="123" t="s">
        <v>234</v>
      </c>
    </row>
    <row r="172" spans="1:1" s="34" customFormat="1" ht="15" hidden="1" x14ac:dyDescent="0.3">
      <c r="A172" s="123" t="s">
        <v>235</v>
      </c>
    </row>
    <row r="173" spans="1:1" s="34" customFormat="1" ht="15" hidden="1" x14ac:dyDescent="0.3">
      <c r="A173" s="123" t="s">
        <v>236</v>
      </c>
    </row>
    <row r="174" spans="1:1" s="34" customFormat="1" ht="15" hidden="1" x14ac:dyDescent="0.3">
      <c r="A174" s="123" t="s">
        <v>237</v>
      </c>
    </row>
    <row r="175" spans="1:1" s="34" customFormat="1" ht="15" hidden="1" x14ac:dyDescent="0.3">
      <c r="A175" s="123" t="s">
        <v>238</v>
      </c>
    </row>
    <row r="176" spans="1:1" s="34" customFormat="1" ht="15" hidden="1" x14ac:dyDescent="0.3">
      <c r="A176" s="123" t="s">
        <v>239</v>
      </c>
    </row>
    <row r="177" spans="1:1" s="34" customFormat="1" ht="15" hidden="1" x14ac:dyDescent="0.3">
      <c r="A177" s="123" t="s">
        <v>240</v>
      </c>
    </row>
    <row r="178" spans="1:1" s="34" customFormat="1" ht="15" hidden="1" x14ac:dyDescent="0.3">
      <c r="A178" s="123" t="s">
        <v>241</v>
      </c>
    </row>
    <row r="179" spans="1:1" s="34" customFormat="1" ht="15" hidden="1" x14ac:dyDescent="0.3">
      <c r="A179" s="34" t="s">
        <v>242</v>
      </c>
    </row>
    <row r="180" spans="1:1" s="34" customFormat="1" ht="15" hidden="1" x14ac:dyDescent="0.3">
      <c r="A180" s="123" t="s">
        <v>243</v>
      </c>
    </row>
    <row r="181" spans="1:1" s="34" customFormat="1" ht="15" hidden="1" x14ac:dyDescent="0.3">
      <c r="A181" s="123" t="s">
        <v>244</v>
      </c>
    </row>
    <row r="182" spans="1:1" s="34" customFormat="1" ht="15" hidden="1" x14ac:dyDescent="0.3">
      <c r="A182" s="123" t="s">
        <v>245</v>
      </c>
    </row>
    <row r="183" spans="1:1" s="34" customFormat="1" ht="15" hidden="1" x14ac:dyDescent="0.3">
      <c r="A183" s="123" t="s">
        <v>246</v>
      </c>
    </row>
    <row r="184" spans="1:1" s="34" customFormat="1" ht="15" hidden="1" x14ac:dyDescent="0.3">
      <c r="A184" s="123" t="s">
        <v>247</v>
      </c>
    </row>
    <row r="185" spans="1:1" s="34" customFormat="1" ht="15" hidden="1" x14ac:dyDescent="0.3">
      <c r="A185" s="123" t="s">
        <v>248</v>
      </c>
    </row>
    <row r="186" spans="1:1" s="34" customFormat="1" ht="15" hidden="1" x14ac:dyDescent="0.3">
      <c r="A186" s="123" t="s">
        <v>249</v>
      </c>
    </row>
    <row r="187" spans="1:1" s="34" customFormat="1" ht="15" hidden="1" x14ac:dyDescent="0.3">
      <c r="A187" s="123" t="s">
        <v>250</v>
      </c>
    </row>
    <row r="188" spans="1:1" s="34" customFormat="1" ht="15" hidden="1" x14ac:dyDescent="0.3">
      <c r="A188" s="123" t="s">
        <v>251</v>
      </c>
    </row>
    <row r="189" spans="1:1" s="34" customFormat="1" ht="15" hidden="1" x14ac:dyDescent="0.3">
      <c r="A189" s="123" t="s">
        <v>252</v>
      </c>
    </row>
    <row r="190" spans="1:1" s="34" customFormat="1" ht="15" hidden="1" x14ac:dyDescent="0.3">
      <c r="A190" s="123" t="s">
        <v>253</v>
      </c>
    </row>
    <row r="191" spans="1:1" s="34" customFormat="1" ht="15" hidden="1" x14ac:dyDescent="0.3">
      <c r="A191" s="123" t="s">
        <v>254</v>
      </c>
    </row>
    <row r="192" spans="1:1" s="34" customFormat="1" ht="15" hidden="1" x14ac:dyDescent="0.3">
      <c r="A192" s="123" t="s">
        <v>255</v>
      </c>
    </row>
    <row r="193" spans="1:1" s="34" customFormat="1" ht="15" hidden="1" x14ac:dyDescent="0.3">
      <c r="A193" s="123" t="s">
        <v>256</v>
      </c>
    </row>
    <row r="194" spans="1:1" s="34" customFormat="1" ht="15" hidden="1" x14ac:dyDescent="0.3">
      <c r="A194" s="123" t="s">
        <v>257</v>
      </c>
    </row>
    <row r="195" spans="1:1" s="34" customFormat="1" ht="15" hidden="1" x14ac:dyDescent="0.3">
      <c r="A195" s="123" t="s">
        <v>258</v>
      </c>
    </row>
    <row r="196" spans="1:1" s="34" customFormat="1" ht="15" hidden="1" x14ac:dyDescent="0.3">
      <c r="A196" s="123" t="s">
        <v>259</v>
      </c>
    </row>
    <row r="197" spans="1:1" s="34" customFormat="1" ht="15" hidden="1" x14ac:dyDescent="0.3">
      <c r="A197" s="123" t="s">
        <v>260</v>
      </c>
    </row>
    <row r="198" spans="1:1" s="34" customFormat="1" ht="15" hidden="1" x14ac:dyDescent="0.3">
      <c r="A198" s="123" t="s">
        <v>261</v>
      </c>
    </row>
    <row r="199" spans="1:1" s="34" customFormat="1" ht="15" hidden="1" x14ac:dyDescent="0.3">
      <c r="A199" s="123" t="s">
        <v>262</v>
      </c>
    </row>
    <row r="200" spans="1:1" s="34" customFormat="1" ht="15" hidden="1" x14ac:dyDescent="0.3">
      <c r="A200" s="123" t="s">
        <v>263</v>
      </c>
    </row>
    <row r="201" spans="1:1" s="34" customFormat="1" ht="15" hidden="1" x14ac:dyDescent="0.3">
      <c r="A201" s="123" t="s">
        <v>264</v>
      </c>
    </row>
    <row r="202" spans="1:1" s="34" customFormat="1" ht="15" hidden="1" x14ac:dyDescent="0.3">
      <c r="A202" s="123" t="s">
        <v>265</v>
      </c>
    </row>
    <row r="203" spans="1:1" s="34" customFormat="1" ht="15" hidden="1" x14ac:dyDescent="0.3">
      <c r="A203" s="123" t="s">
        <v>266</v>
      </c>
    </row>
    <row r="204" spans="1:1" s="34" customFormat="1" ht="15" hidden="1" x14ac:dyDescent="0.3">
      <c r="A204" s="123" t="s">
        <v>267</v>
      </c>
    </row>
    <row r="205" spans="1:1" s="34" customFormat="1" ht="15" hidden="1" x14ac:dyDescent="0.3">
      <c r="A205" s="123" t="s">
        <v>268</v>
      </c>
    </row>
    <row r="206" spans="1:1" s="34" customFormat="1" ht="15" hidden="1" x14ac:dyDescent="0.3">
      <c r="A206" s="123" t="s">
        <v>269</v>
      </c>
    </row>
    <row r="207" spans="1:1" s="34" customFormat="1" ht="15" hidden="1" x14ac:dyDescent="0.3">
      <c r="A207" s="123" t="s">
        <v>270</v>
      </c>
    </row>
    <row r="208" spans="1:1" s="34" customFormat="1" ht="15" hidden="1" x14ac:dyDescent="0.3">
      <c r="A208" s="123" t="s">
        <v>271</v>
      </c>
    </row>
    <row r="209" spans="1:1" s="34" customFormat="1" ht="15" hidden="1" x14ac:dyDescent="0.3">
      <c r="A209" s="123" t="s">
        <v>272</v>
      </c>
    </row>
    <row r="210" spans="1:1" s="34" customFormat="1" ht="15" hidden="1" x14ac:dyDescent="0.3">
      <c r="A210" s="123" t="s">
        <v>273</v>
      </c>
    </row>
    <row r="211" spans="1:1" s="34" customFormat="1" ht="15" hidden="1" x14ac:dyDescent="0.3">
      <c r="A211" s="123" t="s">
        <v>274</v>
      </c>
    </row>
    <row r="212" spans="1:1" s="34" customFormat="1" ht="15" hidden="1" x14ac:dyDescent="0.3">
      <c r="A212" s="123" t="s">
        <v>275</v>
      </c>
    </row>
    <row r="213" spans="1:1" s="34" customFormat="1" ht="15" hidden="1" x14ac:dyDescent="0.3">
      <c r="A213" s="123" t="s">
        <v>276</v>
      </c>
    </row>
    <row r="214" spans="1:1" s="34" customFormat="1" ht="15" hidden="1" x14ac:dyDescent="0.3">
      <c r="A214" s="123" t="s">
        <v>277</v>
      </c>
    </row>
    <row r="215" spans="1:1" s="34" customFormat="1" ht="15" hidden="1" x14ac:dyDescent="0.3">
      <c r="A215" s="123" t="s">
        <v>278</v>
      </c>
    </row>
    <row r="216" spans="1:1" s="34" customFormat="1" ht="15" hidden="1" x14ac:dyDescent="0.3">
      <c r="A216" s="123" t="s">
        <v>279</v>
      </c>
    </row>
    <row r="217" spans="1:1" s="34" customFormat="1" ht="15" hidden="1" x14ac:dyDescent="0.3">
      <c r="A217" s="123" t="s">
        <v>280</v>
      </c>
    </row>
    <row r="218" spans="1:1" s="34" customFormat="1" ht="15" hidden="1" x14ac:dyDescent="0.3">
      <c r="A218" s="123" t="s">
        <v>281</v>
      </c>
    </row>
    <row r="219" spans="1:1" s="34" customFormat="1" ht="15" hidden="1" x14ac:dyDescent="0.3">
      <c r="A219" s="123" t="s">
        <v>282</v>
      </c>
    </row>
    <row r="220" spans="1:1" s="34" customFormat="1" ht="15" hidden="1" x14ac:dyDescent="0.3">
      <c r="A220" s="123" t="s">
        <v>283</v>
      </c>
    </row>
    <row r="221" spans="1:1" s="34" customFormat="1" ht="15" hidden="1" x14ac:dyDescent="0.3">
      <c r="A221" s="123" t="s">
        <v>284</v>
      </c>
    </row>
    <row r="222" spans="1:1" s="34" customFormat="1" ht="15" hidden="1" x14ac:dyDescent="0.3">
      <c r="A222" s="123" t="s">
        <v>285</v>
      </c>
    </row>
    <row r="223" spans="1:1" s="34" customFormat="1" ht="15" hidden="1" x14ac:dyDescent="0.3">
      <c r="A223" s="123" t="s">
        <v>286</v>
      </c>
    </row>
    <row r="224" spans="1:1" s="34" customFormat="1" ht="15" hidden="1" x14ac:dyDescent="0.3">
      <c r="A224" s="123" t="s">
        <v>287</v>
      </c>
    </row>
    <row r="225" spans="1:1" s="34" customFormat="1" ht="15" hidden="1" x14ac:dyDescent="0.3">
      <c r="A225" s="123" t="s">
        <v>288</v>
      </c>
    </row>
    <row r="226" spans="1:1" s="34" customFormat="1" ht="15" hidden="1" x14ac:dyDescent="0.3">
      <c r="A226" s="123" t="s">
        <v>289</v>
      </c>
    </row>
    <row r="227" spans="1:1" s="34" customFormat="1" ht="15" hidden="1" x14ac:dyDescent="0.3">
      <c r="A227" s="123" t="s">
        <v>290</v>
      </c>
    </row>
    <row r="228" spans="1:1" s="34" customFormat="1" ht="15" hidden="1" x14ac:dyDescent="0.3">
      <c r="A228" s="123" t="s">
        <v>291</v>
      </c>
    </row>
    <row r="229" spans="1:1" s="34" customFormat="1" ht="15" hidden="1" x14ac:dyDescent="0.3">
      <c r="A229" s="123" t="s">
        <v>292</v>
      </c>
    </row>
    <row r="230" spans="1:1" s="34" customFormat="1" ht="15" hidden="1" x14ac:dyDescent="0.3">
      <c r="A230" s="123" t="s">
        <v>293</v>
      </c>
    </row>
    <row r="231" spans="1:1" s="34" customFormat="1" ht="15" hidden="1" x14ac:dyDescent="0.3"/>
    <row r="232" spans="1:1" s="34" customFormat="1" ht="15" hidden="1" x14ac:dyDescent="0.3">
      <c r="A232" s="125" t="s">
        <v>294</v>
      </c>
    </row>
    <row r="233" spans="1:1" s="34" customFormat="1" ht="15" hidden="1" x14ac:dyDescent="0.3"/>
    <row r="234" spans="1:1" s="34" customFormat="1" ht="15" hidden="1" x14ac:dyDescent="0.3">
      <c r="A234" s="123" t="s">
        <v>23</v>
      </c>
    </row>
    <row r="235" spans="1:1" s="34" customFormat="1" ht="15" hidden="1" x14ac:dyDescent="0.3">
      <c r="A235" s="123" t="s">
        <v>24</v>
      </c>
    </row>
    <row r="236" spans="1:1" s="34" customFormat="1" ht="15" hidden="1" x14ac:dyDescent="0.3">
      <c r="A236" s="123" t="s">
        <v>94</v>
      </c>
    </row>
    <row r="237" spans="1:1" s="34" customFormat="1" ht="15" hidden="1" x14ac:dyDescent="0.3">
      <c r="A237" s="123" t="s">
        <v>99</v>
      </c>
    </row>
    <row r="238" spans="1:1" s="34" customFormat="1" ht="15" hidden="1" x14ac:dyDescent="0.3">
      <c r="A238" s="123" t="s">
        <v>25</v>
      </c>
    </row>
    <row r="239" spans="1:1" s="34" customFormat="1" ht="15" hidden="1" x14ac:dyDescent="0.3">
      <c r="A239" s="123" t="s">
        <v>26</v>
      </c>
    </row>
    <row r="240" spans="1:1" s="34" customFormat="1" ht="15" hidden="1" x14ac:dyDescent="0.3">
      <c r="A240" s="123" t="s">
        <v>112</v>
      </c>
    </row>
    <row r="241" spans="1:1" s="34" customFormat="1" ht="15" hidden="1" x14ac:dyDescent="0.3">
      <c r="A241" s="34" t="s">
        <v>113</v>
      </c>
    </row>
    <row r="242" spans="1:1" s="34" customFormat="1" ht="15" hidden="1" x14ac:dyDescent="0.3">
      <c r="A242" s="123" t="s">
        <v>28</v>
      </c>
    </row>
    <row r="243" spans="1:1" s="34" customFormat="1" ht="15" hidden="1" x14ac:dyDescent="0.3">
      <c r="A243" s="123" t="s">
        <v>29</v>
      </c>
    </row>
    <row r="244" spans="1:1" s="34" customFormat="1" ht="15" hidden="1" x14ac:dyDescent="0.3">
      <c r="A244" s="123" t="s">
        <v>30</v>
      </c>
    </row>
    <row r="245" spans="1:1" s="34" customFormat="1" ht="15" hidden="1" x14ac:dyDescent="0.3">
      <c r="A245" s="123" t="s">
        <v>100</v>
      </c>
    </row>
    <row r="246" spans="1:1" s="34" customFormat="1" ht="15" hidden="1" x14ac:dyDescent="0.3">
      <c r="A246" s="123" t="s">
        <v>31</v>
      </c>
    </row>
    <row r="247" spans="1:1" s="34" customFormat="1" ht="15" hidden="1" x14ac:dyDescent="0.3">
      <c r="A247" s="123" t="s">
        <v>32</v>
      </c>
    </row>
    <row r="248" spans="1:1" s="34" customFormat="1" ht="15" hidden="1" x14ac:dyDescent="0.3">
      <c r="A248" s="123" t="s">
        <v>89</v>
      </c>
    </row>
    <row r="249" spans="1:1" s="34" customFormat="1" ht="15" hidden="1" x14ac:dyDescent="0.3">
      <c r="A249" s="123" t="s">
        <v>33</v>
      </c>
    </row>
    <row r="250" spans="1:1" s="34" customFormat="1" ht="15" hidden="1" x14ac:dyDescent="0.3">
      <c r="A250" s="123" t="s">
        <v>114</v>
      </c>
    </row>
    <row r="251" spans="1:1" s="34" customFormat="1" ht="15" hidden="1" x14ac:dyDescent="0.3">
      <c r="A251" s="123" t="s">
        <v>34</v>
      </c>
    </row>
    <row r="252" spans="1:1" s="34" customFormat="1" ht="15" hidden="1" x14ac:dyDescent="0.3">
      <c r="A252" s="123" t="s">
        <v>35</v>
      </c>
    </row>
    <row r="253" spans="1:1" s="34" customFormat="1" ht="15" hidden="1" x14ac:dyDescent="0.3">
      <c r="A253" s="123" t="s">
        <v>90</v>
      </c>
    </row>
    <row r="254" spans="1:1" s="34" customFormat="1" ht="14.25" hidden="1" customHeight="1" x14ac:dyDescent="0.3">
      <c r="A254" s="123" t="s">
        <v>36</v>
      </c>
    </row>
    <row r="255" spans="1:1" s="34" customFormat="1" ht="15" hidden="1" x14ac:dyDescent="0.3">
      <c r="A255" s="123" t="s">
        <v>295</v>
      </c>
    </row>
    <row r="256" spans="1:1" s="34" customFormat="1" ht="15" hidden="1" x14ac:dyDescent="0.3">
      <c r="A256" s="123" t="s">
        <v>37</v>
      </c>
    </row>
    <row r="257" spans="1:1" s="34" customFormat="1" ht="15" hidden="1" x14ac:dyDescent="0.3">
      <c r="A257" s="123" t="s">
        <v>38</v>
      </c>
    </row>
    <row r="258" spans="1:1" s="34" customFormat="1" ht="15" hidden="1" x14ac:dyDescent="0.3">
      <c r="A258" s="123" t="s">
        <v>39</v>
      </c>
    </row>
    <row r="259" spans="1:1" s="34" customFormat="1" ht="15" hidden="1" x14ac:dyDescent="0.3">
      <c r="A259" s="123" t="s">
        <v>40</v>
      </c>
    </row>
    <row r="260" spans="1:1" s="34" customFormat="1" ht="15" hidden="1" x14ac:dyDescent="0.3">
      <c r="A260" s="123" t="s">
        <v>41</v>
      </c>
    </row>
    <row r="261" spans="1:1" s="34" customFormat="1" ht="15" hidden="1" x14ac:dyDescent="0.3">
      <c r="A261" s="123" t="s">
        <v>42</v>
      </c>
    </row>
    <row r="262" spans="1:1" s="34" customFormat="1" ht="15" hidden="1" x14ac:dyDescent="0.3">
      <c r="A262" s="123" t="s">
        <v>43</v>
      </c>
    </row>
    <row r="263" spans="1:1" s="34" customFormat="1" ht="15" hidden="1" x14ac:dyDescent="0.3">
      <c r="A263" s="123" t="s">
        <v>44</v>
      </c>
    </row>
    <row r="264" spans="1:1" s="34" customFormat="1" ht="15" hidden="1" x14ac:dyDescent="0.3">
      <c r="A264" s="123" t="s">
        <v>45</v>
      </c>
    </row>
    <row r="265" spans="1:1" s="34" customFormat="1" ht="15" hidden="1" x14ac:dyDescent="0.3">
      <c r="A265" s="123" t="s">
        <v>46</v>
      </c>
    </row>
    <row r="266" spans="1:1" hidden="1" x14ac:dyDescent="0.45">
      <c r="A266" s="123" t="s">
        <v>47</v>
      </c>
    </row>
    <row r="267" spans="1:1" hidden="1" x14ac:dyDescent="0.45">
      <c r="A267" s="123" t="s">
        <v>48</v>
      </c>
    </row>
    <row r="268" spans="1:1" hidden="1" x14ac:dyDescent="0.45">
      <c r="A268" s="123" t="s">
        <v>49</v>
      </c>
    </row>
    <row r="269" spans="1:1" hidden="1" x14ac:dyDescent="0.45">
      <c r="A269" s="123" t="s">
        <v>50</v>
      </c>
    </row>
    <row r="270" spans="1:1" hidden="1" x14ac:dyDescent="0.45">
      <c r="A270" s="123" t="s">
        <v>296</v>
      </c>
    </row>
    <row r="271" spans="1:1" hidden="1" x14ac:dyDescent="0.45">
      <c r="A271" s="123" t="s">
        <v>115</v>
      </c>
    </row>
    <row r="272" spans="1:1" hidden="1" x14ac:dyDescent="0.45">
      <c r="A272" s="123" t="s">
        <v>51</v>
      </c>
    </row>
    <row r="273" spans="1:1" hidden="1" x14ac:dyDescent="0.45">
      <c r="A273" s="123" t="s">
        <v>52</v>
      </c>
    </row>
    <row r="274" spans="1:1" hidden="1" x14ac:dyDescent="0.45">
      <c r="A274" s="123" t="s">
        <v>53</v>
      </c>
    </row>
    <row r="275" spans="1:1" hidden="1" x14ac:dyDescent="0.45">
      <c r="A275" s="123" t="s">
        <v>54</v>
      </c>
    </row>
    <row r="276" spans="1:1" hidden="1" x14ac:dyDescent="0.45">
      <c r="A276" s="123" t="s">
        <v>55</v>
      </c>
    </row>
    <row r="277" spans="1:1" hidden="1" x14ac:dyDescent="0.45">
      <c r="A277" s="123" t="s">
        <v>56</v>
      </c>
    </row>
    <row r="278" spans="1:1" hidden="1" x14ac:dyDescent="0.45">
      <c r="A278" s="123" t="s">
        <v>57</v>
      </c>
    </row>
    <row r="279" spans="1:1" hidden="1" x14ac:dyDescent="0.45">
      <c r="A279" s="123" t="s">
        <v>297</v>
      </c>
    </row>
    <row r="280" spans="1:1" hidden="1" x14ac:dyDescent="0.45">
      <c r="A280" s="123" t="s">
        <v>80</v>
      </c>
    </row>
    <row r="281" spans="1:1" hidden="1" x14ac:dyDescent="0.45">
      <c r="A281" s="123" t="s">
        <v>298</v>
      </c>
    </row>
    <row r="282" spans="1:1" hidden="1" x14ac:dyDescent="0.45">
      <c r="A282" s="123" t="s">
        <v>58</v>
      </c>
    </row>
    <row r="283" spans="1:1" hidden="1" x14ac:dyDescent="0.45">
      <c r="A283" s="123" t="s">
        <v>59</v>
      </c>
    </row>
    <row r="284" spans="1:1" hidden="1" x14ac:dyDescent="0.45">
      <c r="A284" s="123" t="s">
        <v>78</v>
      </c>
    </row>
    <row r="285" spans="1:1" hidden="1" x14ac:dyDescent="0.45">
      <c r="A285" s="123" t="s">
        <v>83</v>
      </c>
    </row>
    <row r="286" spans="1:1" hidden="1" x14ac:dyDescent="0.45">
      <c r="A286" s="123" t="s">
        <v>299</v>
      </c>
    </row>
    <row r="287" spans="1:1" hidden="1" x14ac:dyDescent="0.45">
      <c r="A287" s="123" t="s">
        <v>60</v>
      </c>
    </row>
    <row r="288" spans="1:1" hidden="1" x14ac:dyDescent="0.45">
      <c r="A288" s="123" t="s">
        <v>91</v>
      </c>
    </row>
    <row r="289" spans="1:1" hidden="1" x14ac:dyDescent="0.45">
      <c r="A289" s="123" t="s">
        <v>61</v>
      </c>
    </row>
    <row r="290" spans="1:1" hidden="1" x14ac:dyDescent="0.45">
      <c r="A290" s="123" t="s">
        <v>300</v>
      </c>
    </row>
    <row r="291" spans="1:1" hidden="1" x14ac:dyDescent="0.45">
      <c r="A291" s="123" t="s">
        <v>62</v>
      </c>
    </row>
    <row r="292" spans="1:1" hidden="1" x14ac:dyDescent="0.45">
      <c r="A292" s="123" t="s">
        <v>63</v>
      </c>
    </row>
    <row r="293" spans="1:1" hidden="1" x14ac:dyDescent="0.45">
      <c r="A293" s="123" t="s">
        <v>301</v>
      </c>
    </row>
    <row r="294" spans="1:1" hidden="1" x14ac:dyDescent="0.45">
      <c r="A294" s="123" t="s">
        <v>64</v>
      </c>
    </row>
    <row r="295" spans="1:1" hidden="1" x14ac:dyDescent="0.45">
      <c r="A295" s="123" t="s">
        <v>116</v>
      </c>
    </row>
    <row r="296" spans="1:1" hidden="1" x14ac:dyDescent="0.45">
      <c r="A296" s="123" t="s">
        <v>302</v>
      </c>
    </row>
    <row r="297" spans="1:1" hidden="1" x14ac:dyDescent="0.45">
      <c r="A297" s="123" t="s">
        <v>65</v>
      </c>
    </row>
    <row r="298" spans="1:1" hidden="1" x14ac:dyDescent="0.45">
      <c r="A298" s="123" t="s">
        <v>66</v>
      </c>
    </row>
    <row r="299" spans="1:1" hidden="1" x14ac:dyDescent="0.45">
      <c r="A299" s="123" t="s">
        <v>117</v>
      </c>
    </row>
    <row r="300" spans="1:1" hidden="1" x14ac:dyDescent="0.45">
      <c r="A300" s="123" t="s">
        <v>67</v>
      </c>
    </row>
    <row r="301" spans="1:1" hidden="1" x14ac:dyDescent="0.45">
      <c r="A301" s="123" t="s">
        <v>68</v>
      </c>
    </row>
    <row r="302" spans="1:1" hidden="1" x14ac:dyDescent="0.45">
      <c r="A302" s="123" t="s">
        <v>93</v>
      </c>
    </row>
    <row r="303" spans="1:1" hidden="1" x14ac:dyDescent="0.45">
      <c r="A303" s="123" t="s">
        <v>69</v>
      </c>
    </row>
    <row r="304" spans="1:1" hidden="1" x14ac:dyDescent="0.45">
      <c r="A304" s="123" t="s">
        <v>79</v>
      </c>
    </row>
    <row r="305" spans="1:1" hidden="1" x14ac:dyDescent="0.45">
      <c r="A305" s="123" t="s">
        <v>70</v>
      </c>
    </row>
    <row r="306" spans="1:1" hidden="1" x14ac:dyDescent="0.45">
      <c r="A306" s="123" t="s">
        <v>303</v>
      </c>
    </row>
    <row r="307" spans="1:1" hidden="1" x14ac:dyDescent="0.45">
      <c r="A307" s="123" t="s">
        <v>71</v>
      </c>
    </row>
    <row r="308" spans="1:1" hidden="1" x14ac:dyDescent="0.45">
      <c r="A308" s="123" t="s">
        <v>72</v>
      </c>
    </row>
    <row r="309" spans="1:1" hidden="1" x14ac:dyDescent="0.45">
      <c r="A309" s="123" t="s">
        <v>82</v>
      </c>
    </row>
    <row r="310" spans="1:1" hidden="1" x14ac:dyDescent="0.45">
      <c r="A310" s="123" t="s">
        <v>73</v>
      </c>
    </row>
    <row r="311" spans="1:1" hidden="1" x14ac:dyDescent="0.45">
      <c r="A311" s="123" t="s">
        <v>304</v>
      </c>
    </row>
    <row r="312" spans="1:1" hidden="1" x14ac:dyDescent="0.45">
      <c r="A312" s="123" t="s">
        <v>95</v>
      </c>
    </row>
    <row r="313" spans="1:1" hidden="1" x14ac:dyDescent="0.45">
      <c r="A313" s="123" t="s">
        <v>305</v>
      </c>
    </row>
    <row r="314" spans="1:1" hidden="1" x14ac:dyDescent="0.45">
      <c r="A314" s="123" t="s">
        <v>306</v>
      </c>
    </row>
    <row r="315" spans="1:1" hidden="1" x14ac:dyDescent="0.45">
      <c r="A315" s="124" t="s">
        <v>74</v>
      </c>
    </row>
    <row r="316" spans="1:1" hidden="1" x14ac:dyDescent="0.45">
      <c r="A316" s="34" t="s">
        <v>101</v>
      </c>
    </row>
    <row r="317" spans="1:1" hidden="1" x14ac:dyDescent="0.45">
      <c r="A317" s="123" t="s">
        <v>27</v>
      </c>
    </row>
    <row r="318" spans="1:1" hidden="1" x14ac:dyDescent="0.45">
      <c r="A318" s="34" t="s">
        <v>307</v>
      </c>
    </row>
    <row r="319" spans="1:1" hidden="1" x14ac:dyDescent="0.45">
      <c r="A319" s="34" t="s">
        <v>308</v>
      </c>
    </row>
  </sheetData>
  <sheetProtection sheet="1"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6">
    <dataValidation type="textLength" operator="equal" allowBlank="1" showInputMessage="1" showErrorMessage="1" errorTitle="Incorrect number of digits" error="The speedtype must have eight digits" sqref="B6 J6:K6 B8 J8:K8" xr:uid="{00000000-0002-0000-0400-000000000000}">
      <formula1>8</formula1>
    </dataValidation>
    <dataValidation type="decimal" allowBlank="1" showInputMessage="1" showErrorMessage="1" error="Student Employee pay rates must be between $7.28 - $18.00." prompt="Student Employee pay rates must be betwwen $7.28 - $18.00." sqref="G10" xr:uid="{00000000-0002-0000-0400-000001000000}">
      <formula1>7.64</formula1>
      <formula2>18</formula2>
    </dataValidation>
    <dataValidation type="textLength" operator="equal" allowBlank="1" showInputMessage="1" showErrorMessage="1" error="An Employee ID number is 6 digits long." sqref="G4" xr:uid="{00000000-0002-0000-04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400-000003000000}">
      <formula1>OFFSET($A$53,0,0,COUNTA($A:$A),1)</formula1>
    </dataValidation>
    <dataValidation allowBlank="1" showInputMessage="1" showErrorMessage="1" errorTitle="Invalid Date Entered" error="You have entered a date that does not fall within this payperiod. _x000a__x000a__x000a_?'s call 719.255.3464 or e-mail sepayrol@uccs.edu" sqref="B14:B32" xr:uid="{00000000-0002-0000-0400-000004000000}"/>
    <dataValidation type="date" allowBlank="1" showInputMessage="1" showErrorMessage="1" sqref="A14:A32" xr:uid="{00000000-0002-0000-0400-000005000000}">
      <formula1>46068</formula1>
      <formula2>46081</formula2>
    </dataValidation>
  </dataValidations>
  <hyperlinks>
    <hyperlink ref="A49" r:id="rId1" display="For the most up-to-date form, see our website at:  http://www.uccs.edu/~stuemp/formstuemp.htm" xr:uid="{00000000-0004-0000-0400-000000000000}"/>
    <hyperlink ref="A50:L50" r:id="rId2" display="If you are having problems with the timesheet or have any questions please contact Student Employment at 719.262.3454 or e-mail us at stuemp@uccs.edu" xr:uid="{00000000-0004-0000-0400-000001000000}"/>
    <hyperlink ref="A49:L49" r:id="rId3" display="For the most up-to-date form, see our website at:  http://www.uccs.edu/~stuemp/formstuemp.shtml" xr:uid="{00000000-0004-0000-04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79998168889431442"/>
    <pageSetUpPr fitToPage="1"/>
  </sheetPr>
  <dimension ref="A1:R319"/>
  <sheetViews>
    <sheetView topLeftCell="A10" workbookViewId="0">
      <selection activeCell="A20" sqref="A20"/>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'!A13</f>
        <v>1 March - 14 March</v>
      </c>
      <c r="D3" s="143"/>
      <c r="E3" s="143"/>
      <c r="F3" s="143"/>
      <c r="G3" s="143"/>
      <c r="H3" s="143"/>
      <c r="I3" s="143"/>
      <c r="J3" s="143"/>
      <c r="K3" s="143"/>
      <c r="L3" s="144"/>
    </row>
    <row r="4" spans="1:12" ht="40.5" customHeight="1" thickTop="1" thickBot="1" x14ac:dyDescent="0.55000000000000004">
      <c r="A4" s="145" t="s">
        <v>2</v>
      </c>
      <c r="B4" s="146">
        <f>'15 Feb-28 Feb'!B4</f>
        <v>0</v>
      </c>
      <c r="C4" s="147" t="s">
        <v>4</v>
      </c>
      <c r="D4" s="148"/>
      <c r="E4" s="148"/>
      <c r="F4" s="148"/>
      <c r="G4" s="149">
        <f>'1 Feb-14 Feb'!G4</f>
        <v>0</v>
      </c>
      <c r="H4" s="148"/>
      <c r="I4" s="148"/>
      <c r="J4" s="148"/>
      <c r="K4" s="147" t="s">
        <v>3</v>
      </c>
      <c r="L4" s="150" t="str">
        <f>'1 Feb-14 Feb'!L4</f>
        <v>test</v>
      </c>
    </row>
    <row r="5" spans="1:12" x14ac:dyDescent="0.45">
      <c r="A5" s="151"/>
      <c r="B5" s="152"/>
      <c r="L5" s="153"/>
    </row>
    <row r="6" spans="1:12" ht="17.5" thickBot="1" x14ac:dyDescent="0.5">
      <c r="A6" s="151" t="s">
        <v>84</v>
      </c>
      <c r="B6" s="154">
        <f>'15 Feb-28 Feb'!B6</f>
        <v>0</v>
      </c>
      <c r="C6" s="155" t="str">
        <f>'15 Feb-28 Feb'!C6</f>
        <v>Percent</v>
      </c>
      <c r="G6" s="156" t="s">
        <v>84</v>
      </c>
      <c r="H6" s="156"/>
      <c r="I6" s="156"/>
      <c r="J6" s="445">
        <f>'15 Feb-28 Feb'!J6:K6</f>
        <v>0</v>
      </c>
      <c r="K6" s="445"/>
      <c r="L6" s="157" t="str">
        <f>'15 Feb-28 Feb'!L6</f>
        <v>Percent</v>
      </c>
    </row>
    <row r="7" spans="1:12" x14ac:dyDescent="0.45">
      <c r="A7" s="151"/>
      <c r="L7" s="153"/>
    </row>
    <row r="8" spans="1:12" ht="17.5" thickBot="1" x14ac:dyDescent="0.5">
      <c r="A8" s="151" t="s">
        <v>84</v>
      </c>
      <c r="B8" s="154">
        <f>'15 Feb-28 Feb'!B8</f>
        <v>0</v>
      </c>
      <c r="C8" s="155" t="str">
        <f>'15 Feb-28 Feb'!C8</f>
        <v>Percent</v>
      </c>
      <c r="G8" s="156" t="s">
        <v>84</v>
      </c>
      <c r="H8" s="156"/>
      <c r="I8" s="156"/>
      <c r="J8" s="445">
        <f>'15 Feb-28 Feb'!J8:K8</f>
        <v>0</v>
      </c>
      <c r="K8" s="445"/>
      <c r="L8" s="157" t="str">
        <f>'15 Feb-28 Feb'!L8</f>
        <v>Percent</v>
      </c>
    </row>
    <row r="9" spans="1:12" ht="27.75" customHeight="1" thickBot="1" x14ac:dyDescent="0.5">
      <c r="A9" s="151" t="s">
        <v>5</v>
      </c>
      <c r="B9" s="370">
        <f>'4 Jan-17 Jan'!B9:C9</f>
        <v>0</v>
      </c>
      <c r="C9" s="370"/>
      <c r="D9" s="158"/>
      <c r="E9" s="158"/>
      <c r="F9" s="158"/>
      <c r="G9" s="158"/>
      <c r="H9" s="158"/>
      <c r="I9" s="158"/>
      <c r="J9" s="158"/>
      <c r="K9" s="159" t="s">
        <v>6</v>
      </c>
      <c r="L9" s="160" t="str">
        <f>'15 Feb-28 Feb'!L9</f>
        <v>Spring 2026</v>
      </c>
    </row>
    <row r="10" spans="1:12" ht="17.5" thickBot="1" x14ac:dyDescent="0.5">
      <c r="A10" s="151" t="s">
        <v>7</v>
      </c>
      <c r="B10" s="161">
        <f>'15 Feb-28 Feb'!B10</f>
        <v>0</v>
      </c>
      <c r="C10" s="159" t="s">
        <v>8</v>
      </c>
      <c r="D10" s="158"/>
      <c r="E10" s="158"/>
      <c r="F10" s="158"/>
      <c r="G10" s="162">
        <f>'15 Feb-28 Feb'!G10</f>
        <v>0</v>
      </c>
      <c r="H10" s="158"/>
      <c r="I10" s="158"/>
      <c r="J10" s="441" t="s">
        <v>21</v>
      </c>
      <c r="K10" s="411"/>
      <c r="L10" s="163">
        <f>IF(G10&lt;1,0,(B10-'15 Feb-28 Feb'!J36)/G10)</f>
        <v>0</v>
      </c>
    </row>
    <row r="11" spans="1:12" ht="39" customHeight="1" thickBot="1" x14ac:dyDescent="0.5">
      <c r="A11" s="442" t="s">
        <v>9</v>
      </c>
      <c r="B11" s="443"/>
      <c r="C11" s="443"/>
      <c r="D11" s="164"/>
      <c r="E11" s="164"/>
      <c r="F11" s="164"/>
      <c r="G11" s="165">
        <f>L10/12</f>
        <v>0</v>
      </c>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5.25" customHeight="1" thickTop="1" x14ac:dyDescent="0.45">
      <c r="A13" s="229" t="s">
        <v>12</v>
      </c>
      <c r="B13" s="230" t="s">
        <v>75</v>
      </c>
      <c r="C13" s="231" t="s">
        <v>17</v>
      </c>
      <c r="D13" s="232" t="s">
        <v>14</v>
      </c>
      <c r="E13" s="233" t="s">
        <v>76</v>
      </c>
      <c r="F13" s="234"/>
      <c r="G13" s="235" t="s">
        <v>15</v>
      </c>
      <c r="H13" s="236" t="s">
        <v>76</v>
      </c>
      <c r="I13" s="232"/>
      <c r="J13" s="237" t="s">
        <v>14</v>
      </c>
      <c r="K13" s="230" t="s">
        <v>16</v>
      </c>
      <c r="L13" s="176" t="s">
        <v>18</v>
      </c>
    </row>
    <row r="14" spans="1:12" x14ac:dyDescent="0.45">
      <c r="A14" s="177"/>
      <c r="B14" s="66"/>
      <c r="C14" s="67"/>
      <c r="D14" s="185">
        <f>C14-B14</f>
        <v>0</v>
      </c>
      <c r="E14" s="186">
        <f>D14</f>
        <v>0</v>
      </c>
      <c r="F14" s="187">
        <f>E14*24</f>
        <v>0</v>
      </c>
      <c r="G14" s="71"/>
      <c r="H14" s="188">
        <f>G14</f>
        <v>0</v>
      </c>
      <c r="I14" s="186">
        <f t="shared" ref="I14:I25" si="0">H14*24</f>
        <v>0</v>
      </c>
      <c r="J14" s="189">
        <f>F14-I14</f>
        <v>0</v>
      </c>
      <c r="K14" s="190">
        <f>J14*$G$10</f>
        <v>0</v>
      </c>
      <c r="L14" s="184">
        <f>L10-J14</f>
        <v>0</v>
      </c>
    </row>
    <row r="15" spans="1:12" x14ac:dyDescent="0.45">
      <c r="A15" s="177"/>
      <c r="B15" s="66"/>
      <c r="C15" s="67"/>
      <c r="D15" s="178">
        <f t="shared" ref="D15:D25" si="1">C15-B15</f>
        <v>0</v>
      </c>
      <c r="E15" s="179">
        <f t="shared" ref="E15:E25" si="2">D15</f>
        <v>0</v>
      </c>
      <c r="F15" s="180">
        <f t="shared" ref="F15:F25" si="3">E15*24</f>
        <v>0</v>
      </c>
      <c r="G15" s="71"/>
      <c r="H15" s="181">
        <f t="shared" ref="H15:H25" si="4">G15</f>
        <v>0</v>
      </c>
      <c r="I15" s="179">
        <f t="shared" si="0"/>
        <v>0</v>
      </c>
      <c r="J15" s="182">
        <f>F15-I15</f>
        <v>0</v>
      </c>
      <c r="K15" s="183">
        <f t="shared" ref="K15:K32" si="5">J15*$G$10</f>
        <v>0</v>
      </c>
      <c r="L15" s="184">
        <f>L14-J15</f>
        <v>0</v>
      </c>
    </row>
    <row r="16" spans="1:12" x14ac:dyDescent="0.45">
      <c r="A16" s="177"/>
      <c r="B16" s="66"/>
      <c r="C16" s="67"/>
      <c r="D16" s="185">
        <f t="shared" si="1"/>
        <v>0</v>
      </c>
      <c r="E16" s="186">
        <f t="shared" si="2"/>
        <v>0</v>
      </c>
      <c r="F16" s="187">
        <f t="shared" si="3"/>
        <v>0</v>
      </c>
      <c r="G16" s="71"/>
      <c r="H16" s="188">
        <f t="shared" si="4"/>
        <v>0</v>
      </c>
      <c r="I16" s="186">
        <f t="shared" si="0"/>
        <v>0</v>
      </c>
      <c r="J16" s="189">
        <f>F16-I16</f>
        <v>0</v>
      </c>
      <c r="K16" s="190">
        <f t="shared" si="5"/>
        <v>0</v>
      </c>
      <c r="L16" s="184">
        <f t="shared" ref="L16:L32" si="6">L15-J16</f>
        <v>0</v>
      </c>
    </row>
    <row r="17" spans="1:12" x14ac:dyDescent="0.45">
      <c r="A17" s="177"/>
      <c r="B17" s="66"/>
      <c r="C17" s="67"/>
      <c r="D17" s="178">
        <f t="shared" si="1"/>
        <v>0</v>
      </c>
      <c r="E17" s="179">
        <f t="shared" si="2"/>
        <v>0</v>
      </c>
      <c r="F17" s="180">
        <f t="shared" si="3"/>
        <v>0</v>
      </c>
      <c r="G17" s="71"/>
      <c r="H17" s="181">
        <f t="shared" si="4"/>
        <v>0</v>
      </c>
      <c r="I17" s="179">
        <f t="shared" si="0"/>
        <v>0</v>
      </c>
      <c r="J17" s="182">
        <f t="shared" ref="J17:J32" si="7">F17-I17</f>
        <v>0</v>
      </c>
      <c r="K17" s="183">
        <f t="shared" si="5"/>
        <v>0</v>
      </c>
      <c r="L17" s="191">
        <f t="shared" si="6"/>
        <v>0</v>
      </c>
    </row>
    <row r="18" spans="1:12" x14ac:dyDescent="0.45">
      <c r="A18" s="177"/>
      <c r="B18" s="66"/>
      <c r="C18" s="67"/>
      <c r="D18" s="193">
        <f t="shared" si="1"/>
        <v>0</v>
      </c>
      <c r="E18" s="194">
        <f t="shared" si="2"/>
        <v>0</v>
      </c>
      <c r="F18" s="195">
        <f t="shared" si="3"/>
        <v>0</v>
      </c>
      <c r="G18" s="71"/>
      <c r="H18" s="196">
        <f t="shared" si="4"/>
        <v>0</v>
      </c>
      <c r="I18" s="194">
        <f t="shared" si="0"/>
        <v>0</v>
      </c>
      <c r="J18" s="197">
        <f t="shared" si="7"/>
        <v>0</v>
      </c>
      <c r="K18" s="198">
        <f t="shared" si="5"/>
        <v>0</v>
      </c>
      <c r="L18" s="184">
        <f t="shared" si="6"/>
        <v>0</v>
      </c>
    </row>
    <row r="19" spans="1:12" x14ac:dyDescent="0.45">
      <c r="A19" s="177"/>
      <c r="B19" s="66"/>
      <c r="C19" s="67"/>
      <c r="D19" s="185">
        <f t="shared" si="1"/>
        <v>0</v>
      </c>
      <c r="E19" s="186">
        <f t="shared" si="2"/>
        <v>0</v>
      </c>
      <c r="F19" s="187">
        <f t="shared" si="3"/>
        <v>0</v>
      </c>
      <c r="G19" s="71"/>
      <c r="H19" s="188">
        <f t="shared" si="4"/>
        <v>0</v>
      </c>
      <c r="I19" s="186">
        <f t="shared" si="0"/>
        <v>0</v>
      </c>
      <c r="J19" s="189">
        <f t="shared" si="7"/>
        <v>0</v>
      </c>
      <c r="K19" s="190">
        <f t="shared" si="5"/>
        <v>0</v>
      </c>
      <c r="L19" s="184">
        <f t="shared" si="6"/>
        <v>0</v>
      </c>
    </row>
    <row r="20" spans="1:12" x14ac:dyDescent="0.45">
      <c r="A20" s="177"/>
      <c r="B20" s="66"/>
      <c r="C20" s="67"/>
      <c r="D20" s="178">
        <f t="shared" si="1"/>
        <v>0</v>
      </c>
      <c r="E20" s="179">
        <f t="shared" si="2"/>
        <v>0</v>
      </c>
      <c r="F20" s="180">
        <f t="shared" si="3"/>
        <v>0</v>
      </c>
      <c r="G20" s="71"/>
      <c r="H20" s="181">
        <f t="shared" si="4"/>
        <v>0</v>
      </c>
      <c r="I20" s="179">
        <f t="shared" si="0"/>
        <v>0</v>
      </c>
      <c r="J20" s="182">
        <f t="shared" si="7"/>
        <v>0</v>
      </c>
      <c r="K20" s="183">
        <f t="shared" si="5"/>
        <v>0</v>
      </c>
      <c r="L20" s="184">
        <f t="shared" si="6"/>
        <v>0</v>
      </c>
    </row>
    <row r="21" spans="1:12" x14ac:dyDescent="0.45">
      <c r="A21" s="177"/>
      <c r="B21" s="66"/>
      <c r="C21" s="67"/>
      <c r="D21" s="185">
        <f t="shared" si="1"/>
        <v>0</v>
      </c>
      <c r="E21" s="186">
        <f t="shared" si="2"/>
        <v>0</v>
      </c>
      <c r="F21" s="187">
        <f t="shared" si="3"/>
        <v>0</v>
      </c>
      <c r="G21" s="71"/>
      <c r="H21" s="188">
        <f t="shared" si="4"/>
        <v>0</v>
      </c>
      <c r="I21" s="186">
        <f t="shared" si="0"/>
        <v>0</v>
      </c>
      <c r="J21" s="189">
        <f t="shared" si="7"/>
        <v>0</v>
      </c>
      <c r="K21" s="190">
        <f t="shared" si="5"/>
        <v>0</v>
      </c>
      <c r="L21" s="184">
        <f t="shared" si="6"/>
        <v>0</v>
      </c>
    </row>
    <row r="22" spans="1:12" x14ac:dyDescent="0.45">
      <c r="A22" s="177"/>
      <c r="B22" s="66"/>
      <c r="C22" s="67"/>
      <c r="D22" s="178">
        <f t="shared" si="1"/>
        <v>0</v>
      </c>
      <c r="E22" s="179">
        <f t="shared" si="2"/>
        <v>0</v>
      </c>
      <c r="F22" s="180">
        <f t="shared" si="3"/>
        <v>0</v>
      </c>
      <c r="G22" s="71"/>
      <c r="H22" s="181">
        <f t="shared" si="4"/>
        <v>0</v>
      </c>
      <c r="I22" s="179">
        <f t="shared" si="0"/>
        <v>0</v>
      </c>
      <c r="J22" s="182">
        <f t="shared" si="7"/>
        <v>0</v>
      </c>
      <c r="K22" s="183">
        <f t="shared" si="5"/>
        <v>0</v>
      </c>
      <c r="L22" s="184">
        <f t="shared" si="6"/>
        <v>0</v>
      </c>
    </row>
    <row r="23" spans="1:12" x14ac:dyDescent="0.45">
      <c r="A23" s="177"/>
      <c r="B23" s="66"/>
      <c r="C23" s="67"/>
      <c r="D23" s="185">
        <f t="shared" si="1"/>
        <v>0</v>
      </c>
      <c r="E23" s="186">
        <f t="shared" si="2"/>
        <v>0</v>
      </c>
      <c r="F23" s="187">
        <f t="shared" si="3"/>
        <v>0</v>
      </c>
      <c r="G23" s="71"/>
      <c r="H23" s="188">
        <f t="shared" si="4"/>
        <v>0</v>
      </c>
      <c r="I23" s="186">
        <f t="shared" si="0"/>
        <v>0</v>
      </c>
      <c r="J23" s="189">
        <f t="shared" si="7"/>
        <v>0</v>
      </c>
      <c r="K23" s="190">
        <f t="shared" si="5"/>
        <v>0</v>
      </c>
      <c r="L23" s="184">
        <f t="shared" si="6"/>
        <v>0</v>
      </c>
    </row>
    <row r="24" spans="1:12" x14ac:dyDescent="0.45">
      <c r="A24" s="177"/>
      <c r="B24" s="66"/>
      <c r="C24" s="67"/>
      <c r="D24" s="178">
        <f t="shared" si="1"/>
        <v>0</v>
      </c>
      <c r="E24" s="179">
        <f t="shared" si="2"/>
        <v>0</v>
      </c>
      <c r="F24" s="180">
        <f t="shared" si="3"/>
        <v>0</v>
      </c>
      <c r="G24" s="71"/>
      <c r="H24" s="181">
        <f t="shared" si="4"/>
        <v>0</v>
      </c>
      <c r="I24" s="179">
        <f t="shared" si="0"/>
        <v>0</v>
      </c>
      <c r="J24" s="182">
        <f t="shared" si="7"/>
        <v>0</v>
      </c>
      <c r="K24" s="183">
        <f t="shared" si="5"/>
        <v>0</v>
      </c>
      <c r="L24" s="184">
        <f t="shared" si="6"/>
        <v>0</v>
      </c>
    </row>
    <row r="25" spans="1:12" x14ac:dyDescent="0.45">
      <c r="A25" s="177"/>
      <c r="B25" s="66"/>
      <c r="C25" s="67"/>
      <c r="D25" s="185">
        <f t="shared" si="1"/>
        <v>0</v>
      </c>
      <c r="E25" s="186">
        <f t="shared" si="2"/>
        <v>0</v>
      </c>
      <c r="F25" s="187">
        <f t="shared" si="3"/>
        <v>0</v>
      </c>
      <c r="G25" s="71"/>
      <c r="H25" s="188">
        <f t="shared" si="4"/>
        <v>0</v>
      </c>
      <c r="I25" s="186">
        <f t="shared" si="0"/>
        <v>0</v>
      </c>
      <c r="J25" s="189">
        <f t="shared" si="7"/>
        <v>0</v>
      </c>
      <c r="K25" s="190">
        <f t="shared" si="5"/>
        <v>0</v>
      </c>
      <c r="L25" s="184">
        <f t="shared" si="6"/>
        <v>0</v>
      </c>
    </row>
    <row r="26" spans="1:12" x14ac:dyDescent="0.45">
      <c r="A26" s="177"/>
      <c r="B26" s="66"/>
      <c r="C26" s="67"/>
      <c r="D26" s="178">
        <f t="shared" ref="D26:D32" si="8">C26-B26</f>
        <v>0</v>
      </c>
      <c r="E26" s="179">
        <f t="shared" ref="E26:E32" si="9">D26</f>
        <v>0</v>
      </c>
      <c r="F26" s="180">
        <f t="shared" ref="F26:F32" si="10">E26*24</f>
        <v>0</v>
      </c>
      <c r="G26" s="71"/>
      <c r="H26" s="181">
        <f t="shared" ref="H26:H32" si="11">G26</f>
        <v>0</v>
      </c>
      <c r="I26" s="179">
        <f t="shared" ref="I26:I32" si="12">H26*24</f>
        <v>0</v>
      </c>
      <c r="J26" s="182">
        <f t="shared" si="7"/>
        <v>0</v>
      </c>
      <c r="K26" s="183">
        <f t="shared" si="5"/>
        <v>0</v>
      </c>
      <c r="L26" s="184">
        <f t="shared" si="6"/>
        <v>0</v>
      </c>
    </row>
    <row r="27" spans="1:12" x14ac:dyDescent="0.45">
      <c r="A27" s="177"/>
      <c r="B27" s="66"/>
      <c r="C27" s="67"/>
      <c r="D27" s="193">
        <f t="shared" si="8"/>
        <v>0</v>
      </c>
      <c r="E27" s="194">
        <f t="shared" si="9"/>
        <v>0</v>
      </c>
      <c r="F27" s="195">
        <f t="shared" si="10"/>
        <v>0</v>
      </c>
      <c r="G27" s="71"/>
      <c r="H27" s="196">
        <f t="shared" si="11"/>
        <v>0</v>
      </c>
      <c r="I27" s="194">
        <f t="shared" si="12"/>
        <v>0</v>
      </c>
      <c r="J27" s="197">
        <f t="shared" si="7"/>
        <v>0</v>
      </c>
      <c r="K27" s="198">
        <f t="shared" si="5"/>
        <v>0</v>
      </c>
      <c r="L27" s="184">
        <f t="shared" si="6"/>
        <v>0</v>
      </c>
    </row>
    <row r="28" spans="1:12" x14ac:dyDescent="0.45">
      <c r="A28" s="177"/>
      <c r="B28" s="66"/>
      <c r="C28" s="67"/>
      <c r="D28" s="185">
        <f t="shared" si="8"/>
        <v>0</v>
      </c>
      <c r="E28" s="186">
        <f t="shared" si="9"/>
        <v>0</v>
      </c>
      <c r="F28" s="187">
        <f t="shared" si="10"/>
        <v>0</v>
      </c>
      <c r="G28" s="71"/>
      <c r="H28" s="188">
        <f t="shared" si="11"/>
        <v>0</v>
      </c>
      <c r="I28" s="186">
        <f t="shared" si="12"/>
        <v>0</v>
      </c>
      <c r="J28" s="189">
        <f t="shared" si="7"/>
        <v>0</v>
      </c>
      <c r="K28" s="190">
        <f t="shared" si="5"/>
        <v>0</v>
      </c>
      <c r="L28" s="184">
        <f t="shared" si="6"/>
        <v>0</v>
      </c>
    </row>
    <row r="29" spans="1:12" x14ac:dyDescent="0.45">
      <c r="A29" s="177"/>
      <c r="B29" s="66"/>
      <c r="C29" s="67"/>
      <c r="D29" s="178">
        <f t="shared" si="8"/>
        <v>0</v>
      </c>
      <c r="E29" s="179">
        <f t="shared" si="9"/>
        <v>0</v>
      </c>
      <c r="F29" s="180">
        <f t="shared" si="10"/>
        <v>0</v>
      </c>
      <c r="G29" s="71"/>
      <c r="H29" s="181">
        <f t="shared" si="11"/>
        <v>0</v>
      </c>
      <c r="I29" s="179">
        <f t="shared" si="12"/>
        <v>0</v>
      </c>
      <c r="J29" s="182">
        <f t="shared" si="7"/>
        <v>0</v>
      </c>
      <c r="K29" s="183">
        <f t="shared" si="5"/>
        <v>0</v>
      </c>
      <c r="L29" s="184">
        <f t="shared" si="6"/>
        <v>0</v>
      </c>
    </row>
    <row r="30" spans="1:12" x14ac:dyDescent="0.45">
      <c r="A30" s="177"/>
      <c r="B30" s="66"/>
      <c r="C30" s="67"/>
      <c r="D30" s="185">
        <f t="shared" si="8"/>
        <v>0</v>
      </c>
      <c r="E30" s="186">
        <f t="shared" si="9"/>
        <v>0</v>
      </c>
      <c r="F30" s="187">
        <f t="shared" si="10"/>
        <v>0</v>
      </c>
      <c r="G30" s="71"/>
      <c r="H30" s="188">
        <f t="shared" si="11"/>
        <v>0</v>
      </c>
      <c r="I30" s="186">
        <f t="shared" si="12"/>
        <v>0</v>
      </c>
      <c r="J30" s="189">
        <f t="shared" si="7"/>
        <v>0</v>
      </c>
      <c r="K30" s="190">
        <f t="shared" si="5"/>
        <v>0</v>
      </c>
      <c r="L30" s="184">
        <f t="shared" si="6"/>
        <v>0</v>
      </c>
    </row>
    <row r="31" spans="1:12" x14ac:dyDescent="0.45">
      <c r="A31" s="177"/>
      <c r="B31" s="66"/>
      <c r="C31" s="67"/>
      <c r="D31" s="178">
        <f t="shared" si="8"/>
        <v>0</v>
      </c>
      <c r="E31" s="179">
        <f t="shared" si="9"/>
        <v>0</v>
      </c>
      <c r="F31" s="180">
        <f t="shared" si="10"/>
        <v>0</v>
      </c>
      <c r="G31" s="71"/>
      <c r="H31" s="181">
        <f t="shared" si="11"/>
        <v>0</v>
      </c>
      <c r="I31" s="179">
        <f t="shared" si="12"/>
        <v>0</v>
      </c>
      <c r="J31" s="182">
        <f t="shared" si="7"/>
        <v>0</v>
      </c>
      <c r="K31" s="183">
        <f t="shared" si="5"/>
        <v>0</v>
      </c>
      <c r="L31" s="184">
        <f t="shared" si="6"/>
        <v>0</v>
      </c>
    </row>
    <row r="32" spans="1:12" ht="17.5" thickBot="1" x14ac:dyDescent="0.5">
      <c r="A32" s="177"/>
      <c r="B32" s="66"/>
      <c r="C32" s="67"/>
      <c r="D32" s="199">
        <f t="shared" si="8"/>
        <v>0</v>
      </c>
      <c r="E32" s="200">
        <f t="shared" si="9"/>
        <v>0</v>
      </c>
      <c r="F32" s="201">
        <f t="shared" si="10"/>
        <v>0</v>
      </c>
      <c r="G32" s="71"/>
      <c r="H32" s="202">
        <f t="shared" si="11"/>
        <v>0</v>
      </c>
      <c r="I32" s="200">
        <f t="shared" si="12"/>
        <v>0</v>
      </c>
      <c r="J32" s="203">
        <f t="shared" si="7"/>
        <v>0</v>
      </c>
      <c r="K32" s="204">
        <f t="shared" si="5"/>
        <v>0</v>
      </c>
      <c r="L32" s="205">
        <f t="shared" si="6"/>
        <v>0</v>
      </c>
    </row>
    <row r="33" spans="1:18" ht="18" thickTop="1" thickBot="1" x14ac:dyDescent="0.5">
      <c r="A33" s="419" t="s">
        <v>13</v>
      </c>
      <c r="B33" s="420"/>
      <c r="C33" s="420"/>
      <c r="D33" s="420"/>
      <c r="E33" s="420"/>
      <c r="F33" s="420"/>
      <c r="G33" s="420"/>
      <c r="H33" s="420"/>
      <c r="I33" s="420"/>
      <c r="J33" s="420"/>
      <c r="K33" s="420"/>
      <c r="L33" s="42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'15 Feb-28 Feb'!J35:L35</f>
        <v>Spring Semester TOTAL</v>
      </c>
      <c r="K35" s="425"/>
      <c r="L35" s="425"/>
      <c r="M35" s="164"/>
    </row>
    <row r="36" spans="1:18" ht="20" x14ac:dyDescent="0.55000000000000004">
      <c r="A36" s="25" t="s">
        <v>16</v>
      </c>
      <c r="B36" s="426">
        <f>G10*B37</f>
        <v>0</v>
      </c>
      <c r="C36" s="427"/>
      <c r="D36" s="238"/>
      <c r="E36" s="239"/>
      <c r="F36" s="240"/>
      <c r="G36" s="241"/>
      <c r="H36" s="242"/>
      <c r="I36" s="240"/>
      <c r="J36" s="426">
        <f>'4 Jan-17 Jan'!B36+'18 Jan-31 Jan'!B36+'1 Feb-14 Feb'!B36+'15 Feb-28 Feb'!B36+B36</f>
        <v>0</v>
      </c>
      <c r="K36" s="408"/>
      <c r="L36" s="409"/>
      <c r="M36" s="164"/>
    </row>
    <row r="37" spans="1:18" s="217" customFormat="1" ht="23.5" x14ac:dyDescent="0.65">
      <c r="A37" s="211" t="s">
        <v>14</v>
      </c>
      <c r="B37" s="412">
        <f>SUM(J14:J32)</f>
        <v>0</v>
      </c>
      <c r="C37" s="413"/>
      <c r="D37" s="243"/>
      <c r="E37" s="244"/>
      <c r="F37" s="245"/>
      <c r="G37" s="215"/>
      <c r="H37" s="243"/>
      <c r="I37" s="245"/>
      <c r="J37" s="407">
        <f>'4 Jan-17 Jan'!B37+'18 Jan-31 Jan'!B37+'1 Feb-14 Feb'!B37+'15 Feb-28 Feb'!B37+B37</f>
        <v>0</v>
      </c>
      <c r="K37" s="408"/>
      <c r="L37" s="409"/>
      <c r="M37" s="216"/>
    </row>
    <row r="38" spans="1:18" s="217" customFormat="1" ht="23.5" x14ac:dyDescent="0.65">
      <c r="A38" s="211"/>
      <c r="B38" s="218"/>
      <c r="C38" s="414" t="s">
        <v>88</v>
      </c>
      <c r="D38" s="446"/>
      <c r="E38" s="446"/>
      <c r="F38" s="446"/>
      <c r="G38" s="415"/>
      <c r="H38" s="446"/>
      <c r="I38" s="446"/>
      <c r="J38" s="415"/>
      <c r="K38" s="246">
        <f>L32</f>
        <v>0</v>
      </c>
      <c r="L38" s="219"/>
      <c r="M38" s="216"/>
    </row>
    <row r="39" spans="1:18" ht="43.5" customHeight="1" x14ac:dyDescent="0.45">
      <c r="A39" s="430"/>
      <c r="B39" s="430"/>
      <c r="C39" s="430"/>
      <c r="D39" s="164"/>
      <c r="E39" s="164"/>
      <c r="F39" s="164"/>
      <c r="H39" s="164"/>
      <c r="I39" s="164"/>
      <c r="J39" s="164"/>
      <c r="K39" s="220">
        <f ca="1">TODAY()</f>
        <v>46027</v>
      </c>
      <c r="L39" s="164"/>
      <c r="M39" s="164"/>
    </row>
    <row r="40" spans="1:18" x14ac:dyDescent="0.45">
      <c r="A40" s="431" t="s">
        <v>19</v>
      </c>
      <c r="B40" s="432"/>
      <c r="C40" s="432"/>
      <c r="D40" s="164"/>
      <c r="E40" s="164"/>
      <c r="F40" s="164"/>
      <c r="H40" s="164"/>
      <c r="I40" s="164"/>
      <c r="J40" s="164"/>
      <c r="K40" s="221" t="s">
        <v>12</v>
      </c>
      <c r="L40" s="164"/>
      <c r="M40" s="164"/>
    </row>
    <row r="41" spans="1:18" ht="18.5" x14ac:dyDescent="0.45">
      <c r="A41" s="247" t="s">
        <v>110</v>
      </c>
      <c r="B41" s="248" t="str">
        <f>'Spring 2026 Pay Schedule '!C13</f>
        <v>Friday, March 27th, 2026</v>
      </c>
      <c r="C41" s="249"/>
      <c r="D41" s="164"/>
      <c r="E41" s="164"/>
      <c r="F41" s="164"/>
      <c r="G41" s="164"/>
      <c r="H41" s="164"/>
      <c r="I41" s="164"/>
      <c r="J41" s="164"/>
      <c r="K41" s="164"/>
      <c r="L41" s="164"/>
    </row>
    <row r="42" spans="1:18" ht="35.25" customHeight="1" thickBot="1" x14ac:dyDescent="0.5">
      <c r="A42" s="430"/>
      <c r="B42" s="430"/>
      <c r="C42" s="430"/>
    </row>
    <row r="43" spans="1:18" x14ac:dyDescent="0.45">
      <c r="A43" s="431" t="s">
        <v>86</v>
      </c>
      <c r="B43" s="432"/>
      <c r="C43" s="432"/>
      <c r="F43" s="225" t="s">
        <v>12</v>
      </c>
    </row>
    <row r="44" spans="1:18" ht="21.75" customHeight="1" x14ac:dyDescent="0.45">
      <c r="A44" s="410" t="s">
        <v>87</v>
      </c>
      <c r="B44" s="411"/>
      <c r="C44" s="411"/>
      <c r="D44" s="411"/>
      <c r="E44" s="411"/>
      <c r="F44" s="411"/>
      <c r="G44" s="411"/>
      <c r="H44" s="411"/>
      <c r="I44" s="411"/>
      <c r="J44" s="411"/>
      <c r="K44" s="411"/>
      <c r="L44" s="411"/>
      <c r="M44" s="226"/>
      <c r="N44" s="226"/>
      <c r="O44" s="226"/>
      <c r="P44" s="226"/>
    </row>
    <row r="45" spans="1:18" ht="62.2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58.5"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row r="319" spans="1:1" hidden="1" x14ac:dyDescent="0.45"/>
  </sheetData>
  <sheetProtection sheet="1"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500-000000000000}">
      <formula1>46082</formula1>
      <formula2>46095</formula2>
    </dataValidation>
    <dataValidation type="textLength" operator="equal" allowBlank="1" showInputMessage="1" showErrorMessage="1" errorTitle="Incorrect number of digits" error="The speedtype must have eight digits" sqref="B6 J6:K6 B8 J8:K8" xr:uid="{00000000-0002-0000-0500-000001000000}">
      <formula1>8</formula1>
    </dataValidation>
    <dataValidation type="decimal" allowBlank="1" showInputMessage="1" showErrorMessage="1" error="Student Employee pay rates must be between $7.28 - $18.00." sqref="G10" xr:uid="{00000000-0002-0000-0500-000002000000}">
      <formula1>7.28</formula1>
      <formula2>18</formula2>
    </dataValidation>
    <dataValidation type="textLength" operator="equal" allowBlank="1" showInputMessage="1" showErrorMessage="1" error="An Employee ID number is 6 digits long." sqref="G4" xr:uid="{00000000-0002-0000-05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5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500-000000000000}"/>
    <hyperlink ref="A49" r:id="rId2" display="For the most up-to-date form, see our website at:  http://www.uccs.edu/~stuemp/formstuemp.htm" xr:uid="{00000000-0004-0000-0500-000001000000}"/>
    <hyperlink ref="A49:L49" r:id="rId3" display="For the most up-to-date form, see our website at:  http://www.uccs.edu/~stuemp/formstuemp.shtml" xr:uid="{00000000-0004-0000-05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79998168889431442"/>
    <pageSetUpPr fitToPage="1"/>
  </sheetPr>
  <dimension ref="A1:R319"/>
  <sheetViews>
    <sheetView topLeftCell="A10" workbookViewId="0">
      <selection activeCell="A22" sqref="A22"/>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436" t="s">
        <v>0</v>
      </c>
      <c r="B1" s="437"/>
      <c r="C1" s="437"/>
      <c r="D1" s="437"/>
      <c r="E1" s="437"/>
      <c r="F1" s="437"/>
      <c r="G1" s="437"/>
      <c r="H1" s="437"/>
      <c r="I1" s="437"/>
      <c r="J1" s="437"/>
      <c r="K1" s="437"/>
      <c r="L1" s="438"/>
    </row>
    <row r="2" spans="1:12" s="28" customFormat="1" ht="33" customHeight="1" x14ac:dyDescent="0.6">
      <c r="A2" s="439" t="s">
        <v>1</v>
      </c>
      <c r="B2" s="366"/>
      <c r="C2" s="366"/>
      <c r="D2" s="366"/>
      <c r="E2" s="366"/>
      <c r="F2" s="366"/>
      <c r="G2" s="366"/>
      <c r="H2" s="366"/>
      <c r="I2" s="366"/>
      <c r="J2" s="366"/>
      <c r="K2" s="366"/>
      <c r="L2" s="440"/>
    </row>
    <row r="3" spans="1:12" ht="33.75" customHeight="1" thickBot="1" x14ac:dyDescent="0.45">
      <c r="A3" s="250"/>
      <c r="B3" s="251" t="s">
        <v>108</v>
      </c>
      <c r="C3" s="252" t="str">
        <f>'Spring 2026 Pay Schedule '!A15</f>
        <v>15 March - 28 March</v>
      </c>
      <c r="D3" s="252"/>
      <c r="E3" s="252"/>
      <c r="F3" s="252"/>
      <c r="G3" s="252"/>
      <c r="H3" s="252"/>
      <c r="I3" s="252"/>
      <c r="J3" s="252"/>
      <c r="K3" s="252"/>
      <c r="L3" s="253"/>
    </row>
    <row r="4" spans="1:12" ht="40.5" customHeight="1" thickTop="1" thickBot="1" x14ac:dyDescent="0.4">
      <c r="A4" s="254" t="s">
        <v>2</v>
      </c>
      <c r="B4" s="255"/>
      <c r="C4" s="256" t="s">
        <v>4</v>
      </c>
      <c r="D4" s="257"/>
      <c r="E4" s="257"/>
      <c r="F4" s="257"/>
      <c r="G4" s="258">
        <f>'15 Feb-28 Feb'!G4</f>
        <v>0</v>
      </c>
      <c r="H4" s="257"/>
      <c r="I4" s="257"/>
      <c r="J4" s="257"/>
      <c r="K4" s="256" t="s">
        <v>3</v>
      </c>
      <c r="L4" s="259">
        <f>'15 Feb-28 Feb'!L4</f>
        <v>0</v>
      </c>
    </row>
    <row r="5" spans="1:12" x14ac:dyDescent="0.3">
      <c r="A5" s="260"/>
      <c r="L5" s="261"/>
    </row>
    <row r="6" spans="1:12" ht="15.5" thickBot="1" x14ac:dyDescent="0.35">
      <c r="A6" s="260" t="s">
        <v>84</v>
      </c>
      <c r="B6" s="262">
        <f>'1 Mar-14 Mar'!B6</f>
        <v>0</v>
      </c>
      <c r="C6" s="128" t="str">
        <f>'1 Mar-14 Mar'!C6</f>
        <v>Percent</v>
      </c>
      <c r="G6" s="46" t="s">
        <v>84</v>
      </c>
      <c r="H6" s="46"/>
      <c r="I6" s="46"/>
      <c r="J6" s="456">
        <f>'1 Mar-14 Mar'!J6:K6</f>
        <v>0</v>
      </c>
      <c r="K6" s="456"/>
      <c r="L6" s="263" t="str">
        <f>'1 Mar-14 Mar'!L6</f>
        <v>Percent</v>
      </c>
    </row>
    <row r="7" spans="1:12" x14ac:dyDescent="0.3">
      <c r="A7" s="260"/>
      <c r="L7" s="261"/>
    </row>
    <row r="8" spans="1:12" ht="15.5" thickBot="1" x14ac:dyDescent="0.35">
      <c r="A8" s="260" t="s">
        <v>84</v>
      </c>
      <c r="B8" s="262">
        <f>'1 Mar-14 Mar'!B8</f>
        <v>0</v>
      </c>
      <c r="C8" s="128" t="str">
        <f>'1 Mar-14 Mar'!C8</f>
        <v>Percent</v>
      </c>
      <c r="G8" s="46" t="s">
        <v>84</v>
      </c>
      <c r="H8" s="46"/>
      <c r="I8" s="46"/>
      <c r="J8" s="456">
        <f>'1 Mar-14 Mar'!J8:K8</f>
        <v>0</v>
      </c>
      <c r="K8" s="456"/>
      <c r="L8" s="263" t="str">
        <f>'1 Mar-14 Mar'!L8</f>
        <v>Percent</v>
      </c>
    </row>
    <row r="9" spans="1:12" ht="28.5" customHeight="1" thickBot="1" x14ac:dyDescent="0.35">
      <c r="A9" s="260" t="s">
        <v>5</v>
      </c>
      <c r="B9" s="370">
        <f>'4 Jan-17 Jan'!B9:C9</f>
        <v>0</v>
      </c>
      <c r="C9" s="370"/>
      <c r="D9" s="33"/>
      <c r="E9" s="33"/>
      <c r="F9" s="33"/>
      <c r="G9" s="33"/>
      <c r="H9" s="33"/>
      <c r="I9" s="33"/>
      <c r="J9" s="33"/>
      <c r="K9" s="48" t="s">
        <v>6</v>
      </c>
      <c r="L9" s="264" t="str">
        <f>'1 Mar-14 Mar'!L9</f>
        <v>Spring 2026</v>
      </c>
    </row>
    <row r="10" spans="1:12" ht="32.25" customHeight="1" thickBot="1" x14ac:dyDescent="0.35">
      <c r="A10" s="260" t="s">
        <v>7</v>
      </c>
      <c r="B10" s="265">
        <f>'1 Mar-14 Mar'!B10</f>
        <v>0</v>
      </c>
      <c r="C10" s="48" t="s">
        <v>8</v>
      </c>
      <c r="D10" s="33"/>
      <c r="E10" s="33"/>
      <c r="F10" s="33"/>
      <c r="G10" s="266">
        <f>'1 Mar-14 Mar'!G10</f>
        <v>0</v>
      </c>
      <c r="H10" s="33"/>
      <c r="I10" s="33"/>
      <c r="J10" s="356" t="s">
        <v>21</v>
      </c>
      <c r="K10" s="357"/>
      <c r="L10" s="267">
        <f>IF(G10&lt;1,0,(B10-'1 Mar-14 Mar'!J36)/G10)</f>
        <v>0</v>
      </c>
    </row>
    <row r="11" spans="1:12" ht="39" customHeight="1" thickBot="1" x14ac:dyDescent="0.35">
      <c r="A11" s="457" t="s">
        <v>9</v>
      </c>
      <c r="B11" s="389"/>
      <c r="C11" s="389"/>
      <c r="D11" s="53"/>
      <c r="E11" s="53"/>
      <c r="F11" s="53"/>
      <c r="G11" s="268">
        <f>L10/10</f>
        <v>0</v>
      </c>
      <c r="H11" s="33"/>
      <c r="I11" s="33"/>
      <c r="J11" s="33"/>
      <c r="K11" s="33"/>
      <c r="L11" s="269"/>
    </row>
    <row r="12" spans="1:12" ht="18" thickBot="1" x14ac:dyDescent="0.35">
      <c r="A12" s="458"/>
      <c r="B12" s="459"/>
      <c r="C12" s="459"/>
      <c r="D12" s="459"/>
      <c r="E12" s="459"/>
      <c r="F12" s="459"/>
      <c r="G12" s="459"/>
      <c r="H12" s="459"/>
      <c r="I12" s="459"/>
      <c r="J12" s="459"/>
      <c r="K12" s="459"/>
      <c r="L12" s="460"/>
    </row>
    <row r="13" spans="1:12" ht="65.25" customHeight="1" thickTop="1" x14ac:dyDescent="0.3">
      <c r="A13" s="270" t="s">
        <v>12</v>
      </c>
      <c r="B13" s="271" t="s">
        <v>75</v>
      </c>
      <c r="C13" s="272" t="s">
        <v>17</v>
      </c>
      <c r="D13" s="273" t="s">
        <v>14</v>
      </c>
      <c r="E13" s="274" t="s">
        <v>76</v>
      </c>
      <c r="F13" s="275"/>
      <c r="G13" s="276" t="s">
        <v>15</v>
      </c>
      <c r="H13" s="277" t="s">
        <v>76</v>
      </c>
      <c r="I13" s="273"/>
      <c r="J13" s="278" t="s">
        <v>14</v>
      </c>
      <c r="K13" s="279" t="s">
        <v>16</v>
      </c>
      <c r="L13" s="280" t="s">
        <v>18</v>
      </c>
    </row>
    <row r="14" spans="1:12" x14ac:dyDescent="0.3">
      <c r="A14" s="281"/>
      <c r="B14" s="282"/>
      <c r="C14" s="67"/>
      <c r="D14" s="75">
        <f>C14-B14</f>
        <v>0</v>
      </c>
      <c r="E14" s="76">
        <f>D14</f>
        <v>0</v>
      </c>
      <c r="F14" s="77">
        <f>E14*24</f>
        <v>0</v>
      </c>
      <c r="G14" s="71"/>
      <c r="H14" s="283">
        <f>G14</f>
        <v>0</v>
      </c>
      <c r="I14" s="76">
        <f t="shared" ref="I14:I26" si="0">H14*24</f>
        <v>0</v>
      </c>
      <c r="J14" s="284">
        <f>F14-I14</f>
        <v>0</v>
      </c>
      <c r="K14" s="79">
        <f>J14*$G$10</f>
        <v>0</v>
      </c>
      <c r="L14" s="285">
        <f>L10-J14</f>
        <v>0</v>
      </c>
    </row>
    <row r="15" spans="1:12" x14ac:dyDescent="0.3">
      <c r="A15" s="281"/>
      <c r="B15" s="282"/>
      <c r="C15" s="67"/>
      <c r="D15" s="68">
        <f t="shared" ref="D15:D26" si="1">C15-B15</f>
        <v>0</v>
      </c>
      <c r="E15" s="69">
        <f t="shared" ref="E15:E26" si="2">D15</f>
        <v>0</v>
      </c>
      <c r="F15" s="70">
        <f t="shared" ref="F15:F26" si="3">E15*24</f>
        <v>0</v>
      </c>
      <c r="G15" s="71"/>
      <c r="H15" s="286">
        <f t="shared" ref="H15:H26" si="4">G15</f>
        <v>0</v>
      </c>
      <c r="I15" s="69">
        <f t="shared" si="0"/>
        <v>0</v>
      </c>
      <c r="J15" s="287">
        <f>F15-I15</f>
        <v>0</v>
      </c>
      <c r="K15" s="73">
        <f t="shared" ref="K15:K32" si="5">J15*$G$10</f>
        <v>0</v>
      </c>
      <c r="L15" s="285">
        <f>L14-J15</f>
        <v>0</v>
      </c>
    </row>
    <row r="16" spans="1:12" x14ac:dyDescent="0.3">
      <c r="A16" s="281"/>
      <c r="B16" s="282"/>
      <c r="C16" s="67"/>
      <c r="D16" s="75">
        <f t="shared" si="1"/>
        <v>0</v>
      </c>
      <c r="E16" s="76">
        <f t="shared" si="2"/>
        <v>0</v>
      </c>
      <c r="F16" s="77">
        <f t="shared" si="3"/>
        <v>0</v>
      </c>
      <c r="G16" s="71"/>
      <c r="H16" s="283">
        <f t="shared" si="4"/>
        <v>0</v>
      </c>
      <c r="I16" s="76">
        <f t="shared" si="0"/>
        <v>0</v>
      </c>
      <c r="J16" s="284">
        <f>F16-I16</f>
        <v>0</v>
      </c>
      <c r="K16" s="79">
        <f t="shared" si="5"/>
        <v>0</v>
      </c>
      <c r="L16" s="288">
        <f t="shared" ref="L16:L26" si="6">L15-J16</f>
        <v>0</v>
      </c>
    </row>
    <row r="17" spans="1:13" x14ac:dyDescent="0.3">
      <c r="A17" s="281"/>
      <c r="B17" s="282"/>
      <c r="C17" s="67"/>
      <c r="D17" s="68">
        <f t="shared" si="1"/>
        <v>0</v>
      </c>
      <c r="E17" s="69">
        <f t="shared" si="2"/>
        <v>0</v>
      </c>
      <c r="F17" s="70">
        <f t="shared" si="3"/>
        <v>0</v>
      </c>
      <c r="G17" s="71"/>
      <c r="H17" s="286">
        <f t="shared" si="4"/>
        <v>0</v>
      </c>
      <c r="I17" s="69">
        <f t="shared" si="0"/>
        <v>0</v>
      </c>
      <c r="J17" s="287">
        <f t="shared" ref="J17:J26" si="7">F17-I17</f>
        <v>0</v>
      </c>
      <c r="K17" s="73">
        <f t="shared" si="5"/>
        <v>0</v>
      </c>
      <c r="L17" s="289">
        <f t="shared" si="6"/>
        <v>0</v>
      </c>
    </row>
    <row r="18" spans="1:13" x14ac:dyDescent="0.3">
      <c r="A18" s="281"/>
      <c r="B18" s="282"/>
      <c r="C18" s="67"/>
      <c r="D18" s="75">
        <f t="shared" si="1"/>
        <v>0</v>
      </c>
      <c r="E18" s="76">
        <f t="shared" si="2"/>
        <v>0</v>
      </c>
      <c r="F18" s="77">
        <f t="shared" si="3"/>
        <v>0</v>
      </c>
      <c r="G18" s="71"/>
      <c r="H18" s="283">
        <f t="shared" si="4"/>
        <v>0</v>
      </c>
      <c r="I18" s="76">
        <f t="shared" si="0"/>
        <v>0</v>
      </c>
      <c r="J18" s="284">
        <f t="shared" si="7"/>
        <v>0</v>
      </c>
      <c r="K18" s="79">
        <f t="shared" si="5"/>
        <v>0</v>
      </c>
      <c r="L18" s="289">
        <f t="shared" si="6"/>
        <v>0</v>
      </c>
    </row>
    <row r="19" spans="1:13" x14ac:dyDescent="0.3">
      <c r="A19" s="281"/>
      <c r="B19" s="282"/>
      <c r="C19" s="67"/>
      <c r="D19" s="68">
        <f t="shared" si="1"/>
        <v>0</v>
      </c>
      <c r="E19" s="69">
        <f t="shared" si="2"/>
        <v>0</v>
      </c>
      <c r="F19" s="70">
        <f t="shared" si="3"/>
        <v>0</v>
      </c>
      <c r="G19" s="71"/>
      <c r="H19" s="286">
        <f t="shared" si="4"/>
        <v>0</v>
      </c>
      <c r="I19" s="69">
        <f t="shared" si="0"/>
        <v>0</v>
      </c>
      <c r="J19" s="287">
        <f t="shared" si="7"/>
        <v>0</v>
      </c>
      <c r="K19" s="73">
        <f t="shared" si="5"/>
        <v>0</v>
      </c>
      <c r="L19" s="289">
        <f t="shared" si="6"/>
        <v>0</v>
      </c>
    </row>
    <row r="20" spans="1:13" x14ac:dyDescent="0.3">
      <c r="A20" s="281"/>
      <c r="B20" s="282"/>
      <c r="C20" s="67"/>
      <c r="D20" s="75">
        <f t="shared" si="1"/>
        <v>0</v>
      </c>
      <c r="E20" s="76">
        <f t="shared" si="2"/>
        <v>0</v>
      </c>
      <c r="F20" s="77">
        <f t="shared" si="3"/>
        <v>0</v>
      </c>
      <c r="G20" s="71"/>
      <c r="H20" s="283">
        <f t="shared" si="4"/>
        <v>0</v>
      </c>
      <c r="I20" s="76">
        <f t="shared" si="0"/>
        <v>0</v>
      </c>
      <c r="J20" s="284">
        <f t="shared" si="7"/>
        <v>0</v>
      </c>
      <c r="K20" s="79">
        <f t="shared" si="5"/>
        <v>0</v>
      </c>
      <c r="L20" s="289">
        <f t="shared" si="6"/>
        <v>0</v>
      </c>
    </row>
    <row r="21" spans="1:13" x14ac:dyDescent="0.3">
      <c r="A21" s="281"/>
      <c r="B21" s="282"/>
      <c r="C21" s="67"/>
      <c r="D21" s="68">
        <f t="shared" si="1"/>
        <v>0</v>
      </c>
      <c r="E21" s="69">
        <f t="shared" si="2"/>
        <v>0</v>
      </c>
      <c r="F21" s="70">
        <f t="shared" si="3"/>
        <v>0</v>
      </c>
      <c r="G21" s="71"/>
      <c r="H21" s="286">
        <f t="shared" si="4"/>
        <v>0</v>
      </c>
      <c r="I21" s="69">
        <f t="shared" si="0"/>
        <v>0</v>
      </c>
      <c r="J21" s="287">
        <f t="shared" si="7"/>
        <v>0</v>
      </c>
      <c r="K21" s="73">
        <f t="shared" si="5"/>
        <v>0</v>
      </c>
      <c r="L21" s="285">
        <f t="shared" si="6"/>
        <v>0</v>
      </c>
    </row>
    <row r="22" spans="1:13" x14ac:dyDescent="0.3">
      <c r="A22" s="281"/>
      <c r="B22" s="282"/>
      <c r="C22" s="67"/>
      <c r="D22" s="75">
        <f t="shared" si="1"/>
        <v>0</v>
      </c>
      <c r="E22" s="76">
        <f t="shared" si="2"/>
        <v>0</v>
      </c>
      <c r="F22" s="77">
        <f t="shared" si="3"/>
        <v>0</v>
      </c>
      <c r="G22" s="71"/>
      <c r="H22" s="283">
        <f t="shared" si="4"/>
        <v>0</v>
      </c>
      <c r="I22" s="76">
        <f t="shared" si="0"/>
        <v>0</v>
      </c>
      <c r="J22" s="284">
        <f t="shared" si="7"/>
        <v>0</v>
      </c>
      <c r="K22" s="79">
        <f t="shared" si="5"/>
        <v>0</v>
      </c>
      <c r="L22" s="285">
        <f t="shared" si="6"/>
        <v>0</v>
      </c>
    </row>
    <row r="23" spans="1:13" x14ac:dyDescent="0.3">
      <c r="A23" s="281"/>
      <c r="B23" s="282"/>
      <c r="C23" s="67"/>
      <c r="D23" s="68">
        <f t="shared" si="1"/>
        <v>0</v>
      </c>
      <c r="E23" s="69">
        <f t="shared" si="2"/>
        <v>0</v>
      </c>
      <c r="F23" s="70">
        <f t="shared" si="3"/>
        <v>0</v>
      </c>
      <c r="G23" s="71"/>
      <c r="H23" s="286">
        <f t="shared" si="4"/>
        <v>0</v>
      </c>
      <c r="I23" s="69">
        <f t="shared" si="0"/>
        <v>0</v>
      </c>
      <c r="J23" s="287">
        <f t="shared" si="7"/>
        <v>0</v>
      </c>
      <c r="K23" s="73">
        <f t="shared" si="5"/>
        <v>0</v>
      </c>
      <c r="L23" s="285">
        <f t="shared" si="6"/>
        <v>0</v>
      </c>
    </row>
    <row r="24" spans="1:13" x14ac:dyDescent="0.3">
      <c r="A24" s="281"/>
      <c r="B24" s="282"/>
      <c r="C24" s="67"/>
      <c r="D24" s="75">
        <f t="shared" si="1"/>
        <v>0</v>
      </c>
      <c r="E24" s="76">
        <f t="shared" si="2"/>
        <v>0</v>
      </c>
      <c r="F24" s="77">
        <f t="shared" si="3"/>
        <v>0</v>
      </c>
      <c r="G24" s="71"/>
      <c r="H24" s="283">
        <f t="shared" si="4"/>
        <v>0</v>
      </c>
      <c r="I24" s="76">
        <f t="shared" si="0"/>
        <v>0</v>
      </c>
      <c r="J24" s="284">
        <f t="shared" si="7"/>
        <v>0</v>
      </c>
      <c r="K24" s="79">
        <f t="shared" si="5"/>
        <v>0</v>
      </c>
      <c r="L24" s="288">
        <f t="shared" si="6"/>
        <v>0</v>
      </c>
    </row>
    <row r="25" spans="1:13" x14ac:dyDescent="0.3">
      <c r="A25" s="281"/>
      <c r="B25" s="282"/>
      <c r="C25" s="67"/>
      <c r="D25" s="68">
        <f t="shared" si="1"/>
        <v>0</v>
      </c>
      <c r="E25" s="69">
        <f t="shared" si="2"/>
        <v>0</v>
      </c>
      <c r="F25" s="70">
        <f t="shared" si="3"/>
        <v>0</v>
      </c>
      <c r="G25" s="71"/>
      <c r="H25" s="286">
        <f t="shared" si="4"/>
        <v>0</v>
      </c>
      <c r="I25" s="70">
        <f t="shared" si="0"/>
        <v>0</v>
      </c>
      <c r="J25" s="72">
        <f t="shared" si="7"/>
        <v>0</v>
      </c>
      <c r="K25" s="73">
        <f t="shared" si="5"/>
        <v>0</v>
      </c>
      <c r="L25" s="289">
        <f t="shared" si="6"/>
        <v>0</v>
      </c>
    </row>
    <row r="26" spans="1:13" x14ac:dyDescent="0.3">
      <c r="A26" s="281"/>
      <c r="B26" s="282"/>
      <c r="C26" s="67"/>
      <c r="D26" s="75">
        <f t="shared" si="1"/>
        <v>0</v>
      </c>
      <c r="E26" s="76">
        <f t="shared" si="2"/>
        <v>0</v>
      </c>
      <c r="F26" s="77">
        <f t="shared" si="3"/>
        <v>0</v>
      </c>
      <c r="G26" s="71"/>
      <c r="H26" s="283">
        <f t="shared" si="4"/>
        <v>0</v>
      </c>
      <c r="I26" s="76">
        <f t="shared" si="0"/>
        <v>0</v>
      </c>
      <c r="J26" s="284">
        <f t="shared" si="7"/>
        <v>0</v>
      </c>
      <c r="K26" s="79">
        <f t="shared" si="5"/>
        <v>0</v>
      </c>
      <c r="L26" s="289">
        <f t="shared" si="6"/>
        <v>0</v>
      </c>
    </row>
    <row r="27" spans="1:13" x14ac:dyDescent="0.3">
      <c r="A27" s="281"/>
      <c r="B27" s="282"/>
      <c r="C27" s="67"/>
      <c r="D27" s="68">
        <f t="shared" ref="D27:D32" si="8">C27-B27</f>
        <v>0</v>
      </c>
      <c r="E27" s="69">
        <f t="shared" ref="E27:E32" si="9">D27</f>
        <v>0</v>
      </c>
      <c r="F27" s="70">
        <f t="shared" ref="F27:F32" si="10">E27*24</f>
        <v>0</v>
      </c>
      <c r="G27" s="71"/>
      <c r="H27" s="286">
        <f t="shared" ref="H27:H32" si="11">G27</f>
        <v>0</v>
      </c>
      <c r="I27" s="69">
        <f t="shared" ref="I27:I32" si="12">H27*24</f>
        <v>0</v>
      </c>
      <c r="J27" s="287">
        <f t="shared" ref="J27:J32" si="13">F27-I27</f>
        <v>0</v>
      </c>
      <c r="K27" s="73">
        <f t="shared" si="5"/>
        <v>0</v>
      </c>
      <c r="L27" s="288">
        <f t="shared" ref="L27:L32" si="14">L26-J27</f>
        <v>0</v>
      </c>
    </row>
    <row r="28" spans="1:13" x14ac:dyDescent="0.3">
      <c r="A28" s="281"/>
      <c r="B28" s="282"/>
      <c r="C28" s="67"/>
      <c r="D28" s="75">
        <f t="shared" si="8"/>
        <v>0</v>
      </c>
      <c r="E28" s="76">
        <f t="shared" si="9"/>
        <v>0</v>
      </c>
      <c r="F28" s="77">
        <f t="shared" si="10"/>
        <v>0</v>
      </c>
      <c r="G28" s="71"/>
      <c r="H28" s="283">
        <f t="shared" si="11"/>
        <v>0</v>
      </c>
      <c r="I28" s="76">
        <f t="shared" si="12"/>
        <v>0</v>
      </c>
      <c r="J28" s="284">
        <f t="shared" si="13"/>
        <v>0</v>
      </c>
      <c r="K28" s="79">
        <f t="shared" si="5"/>
        <v>0</v>
      </c>
      <c r="L28" s="289">
        <f t="shared" si="14"/>
        <v>0</v>
      </c>
    </row>
    <row r="29" spans="1:13" x14ac:dyDescent="0.3">
      <c r="A29" s="281"/>
      <c r="B29" s="282"/>
      <c r="C29" s="67"/>
      <c r="D29" s="68">
        <f t="shared" si="8"/>
        <v>0</v>
      </c>
      <c r="E29" s="69">
        <f t="shared" si="9"/>
        <v>0</v>
      </c>
      <c r="F29" s="70">
        <f t="shared" si="10"/>
        <v>0</v>
      </c>
      <c r="G29" s="71"/>
      <c r="H29" s="286">
        <f t="shared" si="11"/>
        <v>0</v>
      </c>
      <c r="I29" s="69">
        <f t="shared" si="12"/>
        <v>0</v>
      </c>
      <c r="J29" s="287">
        <f t="shared" si="13"/>
        <v>0</v>
      </c>
      <c r="K29" s="73">
        <f t="shared" si="5"/>
        <v>0</v>
      </c>
      <c r="L29" s="289">
        <f t="shared" si="14"/>
        <v>0</v>
      </c>
    </row>
    <row r="30" spans="1:13" ht="15.75" customHeight="1" x14ac:dyDescent="0.3">
      <c r="A30" s="281"/>
      <c r="B30" s="282"/>
      <c r="C30" s="67"/>
      <c r="D30" s="75">
        <f t="shared" si="8"/>
        <v>0</v>
      </c>
      <c r="E30" s="76">
        <f t="shared" si="9"/>
        <v>0</v>
      </c>
      <c r="F30" s="77">
        <f t="shared" si="10"/>
        <v>0</v>
      </c>
      <c r="G30" s="71"/>
      <c r="H30" s="283">
        <f t="shared" si="11"/>
        <v>0</v>
      </c>
      <c r="I30" s="76">
        <f t="shared" si="12"/>
        <v>0</v>
      </c>
      <c r="J30" s="284">
        <f t="shared" si="13"/>
        <v>0</v>
      </c>
      <c r="K30" s="79">
        <f t="shared" si="5"/>
        <v>0</v>
      </c>
      <c r="L30" s="285">
        <f t="shared" si="14"/>
        <v>0</v>
      </c>
      <c r="M30" s="53"/>
    </row>
    <row r="31" spans="1:13" ht="15.75" customHeight="1" x14ac:dyDescent="0.3">
      <c r="A31" s="281"/>
      <c r="B31" s="282"/>
      <c r="C31" s="67"/>
      <c r="D31" s="68">
        <f t="shared" si="8"/>
        <v>0</v>
      </c>
      <c r="E31" s="69">
        <f t="shared" si="9"/>
        <v>0</v>
      </c>
      <c r="F31" s="70">
        <f t="shared" si="10"/>
        <v>0</v>
      </c>
      <c r="G31" s="71"/>
      <c r="H31" s="286">
        <f t="shared" si="11"/>
        <v>0</v>
      </c>
      <c r="I31" s="69">
        <f t="shared" si="12"/>
        <v>0</v>
      </c>
      <c r="J31" s="287">
        <f t="shared" si="13"/>
        <v>0</v>
      </c>
      <c r="K31" s="73">
        <f t="shared" si="5"/>
        <v>0</v>
      </c>
      <c r="L31" s="285">
        <f t="shared" si="14"/>
        <v>0</v>
      </c>
      <c r="M31" s="53"/>
    </row>
    <row r="32" spans="1:13" s="105" customFormat="1" ht="15.75" customHeight="1" thickBot="1" x14ac:dyDescent="0.45">
      <c r="A32" s="281"/>
      <c r="B32" s="282"/>
      <c r="C32" s="67"/>
      <c r="D32" s="290">
        <f t="shared" si="8"/>
        <v>0</v>
      </c>
      <c r="E32" s="291">
        <f t="shared" si="9"/>
        <v>0</v>
      </c>
      <c r="F32" s="292">
        <f t="shared" si="10"/>
        <v>0</v>
      </c>
      <c r="G32" s="71"/>
      <c r="H32" s="293">
        <f t="shared" si="11"/>
        <v>0</v>
      </c>
      <c r="I32" s="291">
        <f t="shared" si="12"/>
        <v>0</v>
      </c>
      <c r="J32" s="294">
        <f t="shared" si="13"/>
        <v>0</v>
      </c>
      <c r="K32" s="295">
        <f t="shared" si="5"/>
        <v>0</v>
      </c>
      <c r="L32" s="296">
        <f t="shared" si="14"/>
        <v>0</v>
      </c>
      <c r="M32" s="104"/>
    </row>
    <row r="33" spans="1:18" s="105" customFormat="1" ht="21" thickTop="1" thickBot="1" x14ac:dyDescent="0.45">
      <c r="A33" s="461" t="s">
        <v>13</v>
      </c>
      <c r="B33" s="462"/>
      <c r="C33" s="463"/>
      <c r="D33" s="463"/>
      <c r="E33" s="463"/>
      <c r="F33" s="463"/>
      <c r="G33" s="463"/>
      <c r="H33" s="463"/>
      <c r="I33" s="463"/>
      <c r="J33" s="463"/>
      <c r="K33" s="463"/>
      <c r="L33" s="464"/>
      <c r="M33" s="104"/>
    </row>
    <row r="34" spans="1:18" ht="43.5" customHeight="1" thickTop="1" x14ac:dyDescent="0.3">
      <c r="A34" s="53"/>
      <c r="B34" s="53"/>
      <c r="C34" s="53"/>
      <c r="D34" s="53"/>
      <c r="E34" s="53"/>
      <c r="F34" s="53"/>
      <c r="G34" s="53"/>
      <c r="H34" s="53"/>
      <c r="I34" s="53"/>
      <c r="J34" s="53"/>
      <c r="K34" s="53"/>
      <c r="L34" s="53"/>
      <c r="M34" s="53"/>
    </row>
    <row r="35" spans="1:18" ht="17.5" x14ac:dyDescent="0.35">
      <c r="B35" s="369" t="s">
        <v>77</v>
      </c>
      <c r="C35" s="396"/>
      <c r="D35" s="53"/>
      <c r="E35" s="53"/>
      <c r="F35" s="53"/>
      <c r="G35" s="53"/>
      <c r="H35" s="53"/>
      <c r="I35" s="53"/>
      <c r="J35" s="354" t="str">
        <f>'1 Mar-14 Mar'!J35:L35</f>
        <v>Spring Semester TOTAL</v>
      </c>
      <c r="K35" s="355"/>
      <c r="L35" s="355"/>
      <c r="M35" s="53"/>
    </row>
    <row r="36" spans="1:18" ht="17.5" x14ac:dyDescent="0.35">
      <c r="A36" s="131" t="s">
        <v>16</v>
      </c>
      <c r="B36" s="447">
        <f>G10*B37</f>
        <v>0</v>
      </c>
      <c r="C36" s="448"/>
      <c r="D36" s="91"/>
      <c r="E36" s="92"/>
      <c r="F36" s="93"/>
      <c r="G36" s="297"/>
      <c r="H36" s="132"/>
      <c r="I36" s="93"/>
      <c r="J36" s="447">
        <f>'4 Jan-17 Jan'!B36+'18 Jan-31 Jan'!B36+'1 Feb-14 Feb'!B36+'15 Feb-28 Feb'!B36+'1 Mar-14 Mar'!B36+B36</f>
        <v>0</v>
      </c>
      <c r="K36" s="449"/>
      <c r="L36" s="450"/>
    </row>
    <row r="37" spans="1:18" ht="35.25" customHeight="1" x14ac:dyDescent="0.4">
      <c r="A37" s="133" t="s">
        <v>14</v>
      </c>
      <c r="B37" s="453">
        <f>SUM(J14:J27)</f>
        <v>0</v>
      </c>
      <c r="C37" s="454"/>
      <c r="D37" s="98"/>
      <c r="E37" s="99"/>
      <c r="F37" s="100"/>
      <c r="G37" s="298"/>
      <c r="H37" s="98"/>
      <c r="I37" s="100"/>
      <c r="J37" s="455">
        <f>'4 Jan-17 Jan'!B37+'18 Jan-31 Jan'!B37+'1 Feb-14 Feb'!B37+'15 Feb-28 Feb'!B37+'1 Mar-14 Mar'!B37+B37</f>
        <v>0</v>
      </c>
      <c r="K37" s="449"/>
      <c r="L37" s="450"/>
    </row>
    <row r="38" spans="1:18" ht="20" x14ac:dyDescent="0.4">
      <c r="A38" s="133"/>
      <c r="B38" s="106"/>
      <c r="C38" s="350" t="s">
        <v>88</v>
      </c>
      <c r="D38" s="399"/>
      <c r="E38" s="399"/>
      <c r="F38" s="399"/>
      <c r="G38" s="400"/>
      <c r="H38" s="399"/>
      <c r="I38" s="399"/>
      <c r="J38" s="400"/>
      <c r="K38" s="106">
        <f>L27</f>
        <v>0</v>
      </c>
      <c r="L38" s="108"/>
    </row>
    <row r="39" spans="1:18" ht="21.75" customHeight="1" x14ac:dyDescent="0.3">
      <c r="A39" s="451"/>
      <c r="B39" s="451"/>
      <c r="C39" s="451"/>
      <c r="D39" s="53"/>
      <c r="E39" s="53"/>
      <c r="F39" s="53"/>
      <c r="H39" s="53"/>
      <c r="I39" s="53"/>
      <c r="J39" s="53"/>
      <c r="K39" s="299">
        <f ca="1">TODAY()</f>
        <v>46027</v>
      </c>
      <c r="L39" s="53"/>
      <c r="M39" s="115"/>
      <c r="N39" s="115"/>
      <c r="O39" s="115"/>
      <c r="P39" s="115"/>
    </row>
    <row r="40" spans="1:18" ht="18" customHeight="1" x14ac:dyDescent="0.3">
      <c r="A40" s="339" t="s">
        <v>19</v>
      </c>
      <c r="B40" s="390"/>
      <c r="C40" s="390"/>
      <c r="D40" s="53"/>
      <c r="E40" s="53"/>
      <c r="F40" s="53"/>
      <c r="H40" s="53"/>
      <c r="I40" s="53"/>
      <c r="J40" s="53"/>
      <c r="K40" s="110" t="s">
        <v>12</v>
      </c>
      <c r="L40" s="53"/>
      <c r="M40" s="116"/>
      <c r="N40" s="116"/>
      <c r="O40" s="117"/>
      <c r="P40" s="117"/>
      <c r="Q40" s="117"/>
      <c r="R40" s="117"/>
    </row>
    <row r="41" spans="1:18" ht="19.5" customHeight="1" x14ac:dyDescent="0.3">
      <c r="A41" s="111" t="s">
        <v>111</v>
      </c>
      <c r="B41" s="112" t="str">
        <f>'Spring 2026 Pay Schedule '!C15</f>
        <v>Friday, April 10th, 2026</v>
      </c>
      <c r="C41" s="111"/>
      <c r="D41" s="53"/>
      <c r="E41" s="53"/>
      <c r="F41" s="53"/>
      <c r="G41" s="53"/>
      <c r="H41" s="53"/>
      <c r="I41" s="53"/>
      <c r="J41" s="53"/>
      <c r="K41" s="53"/>
      <c r="L41" s="53"/>
      <c r="M41" s="116"/>
      <c r="N41" s="118"/>
      <c r="O41" s="117"/>
      <c r="P41" s="117"/>
      <c r="Q41" s="117"/>
      <c r="R41" s="117"/>
    </row>
    <row r="42" spans="1:18" ht="27.75" customHeight="1" thickBot="1" x14ac:dyDescent="0.35">
      <c r="A42" s="451"/>
      <c r="B42" s="451"/>
      <c r="C42" s="451"/>
    </row>
    <row r="43" spans="1:18" x14ac:dyDescent="0.3">
      <c r="A43" s="339" t="s">
        <v>86</v>
      </c>
      <c r="B43" s="390"/>
      <c r="C43" s="390"/>
      <c r="F43" s="114" t="s">
        <v>12</v>
      </c>
    </row>
    <row r="44" spans="1:18" s="33" customFormat="1" ht="24.75" customHeight="1" x14ac:dyDescent="0.3">
      <c r="A44" s="383" t="s">
        <v>87</v>
      </c>
      <c r="B44" s="357"/>
      <c r="C44" s="357"/>
      <c r="D44" s="357"/>
      <c r="E44" s="357"/>
      <c r="F44" s="357"/>
      <c r="G44" s="357"/>
      <c r="H44" s="357"/>
      <c r="I44" s="357"/>
      <c r="J44" s="357"/>
      <c r="K44" s="357"/>
      <c r="L44" s="357"/>
    </row>
    <row r="45" spans="1:18" s="33" customFormat="1" ht="52.5" customHeight="1" x14ac:dyDescent="0.3">
      <c r="A45" s="380" t="s">
        <v>106</v>
      </c>
      <c r="B45" s="381"/>
      <c r="C45" s="381"/>
      <c r="D45" s="381"/>
      <c r="E45" s="381"/>
      <c r="F45" s="381"/>
      <c r="G45" s="381"/>
      <c r="H45" s="381"/>
      <c r="I45" s="381"/>
      <c r="J45" s="381"/>
      <c r="K45" s="381"/>
      <c r="L45" s="381"/>
      <c r="M45" s="381"/>
      <c r="N45" s="381"/>
    </row>
    <row r="46" spans="1:18" ht="51" customHeight="1" x14ac:dyDescent="0.3">
      <c r="A46" s="380" t="s">
        <v>107</v>
      </c>
      <c r="B46" s="381"/>
      <c r="C46" s="381"/>
      <c r="D46" s="381"/>
      <c r="E46" s="381"/>
      <c r="F46" s="381"/>
      <c r="G46" s="381"/>
      <c r="H46" s="381"/>
      <c r="I46" s="381"/>
      <c r="J46" s="381"/>
      <c r="K46" s="381"/>
      <c r="L46" s="381"/>
      <c r="M46" s="381"/>
    </row>
    <row r="47" spans="1:18" x14ac:dyDescent="0.3">
      <c r="A47" s="136" t="s">
        <v>20</v>
      </c>
      <c r="B47" s="393"/>
      <c r="C47" s="394"/>
      <c r="D47" s="395"/>
      <c r="E47" s="395"/>
      <c r="F47" s="395"/>
      <c r="G47" s="394"/>
      <c r="H47" s="394"/>
      <c r="I47" s="394"/>
      <c r="J47" s="394"/>
      <c r="K47" s="394"/>
      <c r="L47" s="394"/>
    </row>
    <row r="48" spans="1:18" x14ac:dyDescent="0.3">
      <c r="B48" s="452"/>
      <c r="C48" s="452"/>
      <c r="D48" s="452"/>
      <c r="E48" s="452"/>
      <c r="F48" s="452"/>
      <c r="G48" s="452"/>
      <c r="H48" s="452"/>
      <c r="I48" s="452"/>
      <c r="J48" s="452"/>
      <c r="K48" s="452"/>
      <c r="L48" s="452"/>
    </row>
    <row r="49" spans="1:12" x14ac:dyDescent="0.3">
      <c r="A49" s="391" t="s">
        <v>92</v>
      </c>
      <c r="B49" s="391"/>
      <c r="C49" s="391"/>
      <c r="D49" s="391"/>
      <c r="E49" s="391"/>
      <c r="F49" s="391"/>
      <c r="G49" s="391"/>
      <c r="H49" s="391"/>
      <c r="I49" s="391"/>
      <c r="J49" s="391"/>
      <c r="K49" s="391"/>
      <c r="L49" s="391"/>
    </row>
    <row r="50" spans="1:12" x14ac:dyDescent="0.3">
      <c r="A50" s="392" t="s">
        <v>96</v>
      </c>
      <c r="B50" s="392"/>
      <c r="C50" s="392"/>
      <c r="D50" s="392"/>
      <c r="E50" s="392"/>
      <c r="F50" s="392"/>
      <c r="G50" s="392"/>
      <c r="H50" s="392"/>
      <c r="I50" s="392"/>
      <c r="J50" s="392"/>
      <c r="K50" s="392"/>
      <c r="L50" s="392"/>
    </row>
    <row r="51" spans="1:12" hidden="1" x14ac:dyDescent="0.3"/>
    <row r="52" spans="1:12" hidden="1" x14ac:dyDescent="0.3"/>
    <row r="53" spans="1:12" hidden="1" x14ac:dyDescent="0.3">
      <c r="A53" s="121" t="s">
        <v>22</v>
      </c>
      <c r="J53" s="34" t="s">
        <v>85</v>
      </c>
      <c r="K53" s="122"/>
    </row>
    <row r="54" spans="1:12" hidden="1" x14ac:dyDescent="0.3">
      <c r="A54" s="123"/>
      <c r="J54" s="122">
        <v>0.05</v>
      </c>
    </row>
    <row r="55" spans="1:12" hidden="1" x14ac:dyDescent="0.3">
      <c r="A55" s="123" t="s">
        <v>118</v>
      </c>
      <c r="J55" s="122">
        <v>0.1</v>
      </c>
    </row>
    <row r="56" spans="1:12" hidden="1" x14ac:dyDescent="0.3">
      <c r="A56" s="123" t="s">
        <v>119</v>
      </c>
      <c r="J56" s="122">
        <v>0.15</v>
      </c>
    </row>
    <row r="57" spans="1:12" hidden="1" x14ac:dyDescent="0.3">
      <c r="A57" s="123" t="s">
        <v>120</v>
      </c>
      <c r="J57" s="122">
        <v>0.2</v>
      </c>
    </row>
    <row r="58" spans="1:12" hidden="1" x14ac:dyDescent="0.3">
      <c r="A58" s="123" t="s">
        <v>121</v>
      </c>
      <c r="J58" s="122">
        <v>0.25</v>
      </c>
    </row>
    <row r="59" spans="1:12" hidden="1" x14ac:dyDescent="0.3">
      <c r="A59" s="123" t="s">
        <v>122</v>
      </c>
      <c r="J59" s="122">
        <v>0.3</v>
      </c>
    </row>
    <row r="60" spans="1:12" hidden="1" x14ac:dyDescent="0.3">
      <c r="A60" s="123" t="s">
        <v>123</v>
      </c>
      <c r="J60" s="122">
        <v>0.33</v>
      </c>
    </row>
    <row r="61" spans="1:12" hidden="1" x14ac:dyDescent="0.3">
      <c r="A61" s="123" t="s">
        <v>124</v>
      </c>
      <c r="J61" s="122">
        <v>0.34</v>
      </c>
    </row>
    <row r="62" spans="1:12" hidden="1" x14ac:dyDescent="0.3">
      <c r="A62" s="123" t="s">
        <v>125</v>
      </c>
      <c r="J62" s="122">
        <v>0.35</v>
      </c>
    </row>
    <row r="63" spans="1:12" hidden="1" x14ac:dyDescent="0.3">
      <c r="A63" s="123" t="s">
        <v>126</v>
      </c>
      <c r="J63" s="122">
        <v>0.4</v>
      </c>
    </row>
    <row r="64" spans="1:12" hidden="1" x14ac:dyDescent="0.3">
      <c r="A64" s="123" t="s">
        <v>127</v>
      </c>
      <c r="J64" s="122">
        <v>0.45</v>
      </c>
    </row>
    <row r="65" spans="1:10" hidden="1" x14ac:dyDescent="0.3">
      <c r="A65" s="123" t="s">
        <v>128</v>
      </c>
      <c r="J65" s="122">
        <v>0.5</v>
      </c>
    </row>
    <row r="66" spans="1:10" hidden="1" x14ac:dyDescent="0.3">
      <c r="A66" s="123" t="s">
        <v>129</v>
      </c>
      <c r="J66" s="122">
        <v>0.55000000000000004</v>
      </c>
    </row>
    <row r="67" spans="1:10" hidden="1" x14ac:dyDescent="0.3">
      <c r="A67" s="123" t="s">
        <v>130</v>
      </c>
      <c r="J67" s="122">
        <v>0.6</v>
      </c>
    </row>
    <row r="68" spans="1:10" hidden="1" x14ac:dyDescent="0.3">
      <c r="A68" s="123" t="s">
        <v>131</v>
      </c>
      <c r="J68" s="122">
        <v>0.65</v>
      </c>
    </row>
    <row r="69" spans="1:10" hidden="1" x14ac:dyDescent="0.3">
      <c r="A69" s="123" t="s">
        <v>132</v>
      </c>
      <c r="J69" s="122">
        <v>0.7</v>
      </c>
    </row>
    <row r="70" spans="1:10" hidden="1" x14ac:dyDescent="0.3">
      <c r="A70" s="123" t="s">
        <v>133</v>
      </c>
      <c r="J70" s="122">
        <v>0.75</v>
      </c>
    </row>
    <row r="71" spans="1:10" hidden="1" x14ac:dyDescent="0.3">
      <c r="A71" s="123" t="s">
        <v>134</v>
      </c>
      <c r="J71" s="122">
        <v>0.8</v>
      </c>
    </row>
    <row r="72" spans="1:10" hidden="1" x14ac:dyDescent="0.3">
      <c r="A72" s="123" t="s">
        <v>135</v>
      </c>
      <c r="J72" s="122">
        <v>0.85</v>
      </c>
    </row>
    <row r="73" spans="1:10" hidden="1" x14ac:dyDescent="0.3">
      <c r="A73" s="123" t="s">
        <v>136</v>
      </c>
      <c r="J73" s="122">
        <v>0.9</v>
      </c>
    </row>
    <row r="74" spans="1:10" hidden="1" x14ac:dyDescent="0.3">
      <c r="A74" s="123" t="s">
        <v>137</v>
      </c>
      <c r="J74" s="122">
        <v>0.95</v>
      </c>
    </row>
    <row r="75" spans="1:10" hidden="1" x14ac:dyDescent="0.3">
      <c r="A75" s="123" t="s">
        <v>138</v>
      </c>
      <c r="J75" s="122">
        <v>1</v>
      </c>
    </row>
    <row r="76" spans="1:10" hidden="1" x14ac:dyDescent="0.3">
      <c r="A76" s="123" t="s">
        <v>139</v>
      </c>
    </row>
    <row r="77" spans="1:10" hidden="1" x14ac:dyDescent="0.3">
      <c r="A77" s="123" t="s">
        <v>140</v>
      </c>
    </row>
    <row r="78" spans="1:10" hidden="1" x14ac:dyDescent="0.3">
      <c r="A78" s="123" t="s">
        <v>141</v>
      </c>
    </row>
    <row r="79" spans="1:10" hidden="1" x14ac:dyDescent="0.3">
      <c r="A79" s="123" t="s">
        <v>142</v>
      </c>
    </row>
    <row r="80" spans="1:10" hidden="1" x14ac:dyDescent="0.3">
      <c r="A80" s="123" t="s">
        <v>143</v>
      </c>
    </row>
    <row r="81" spans="1:1" hidden="1" x14ac:dyDescent="0.3">
      <c r="A81" s="123" t="s">
        <v>144</v>
      </c>
    </row>
    <row r="82" spans="1:1" hidden="1" x14ac:dyDescent="0.3">
      <c r="A82" s="123" t="s">
        <v>145</v>
      </c>
    </row>
    <row r="83" spans="1:1" hidden="1" x14ac:dyDescent="0.3">
      <c r="A83" s="123" t="s">
        <v>146</v>
      </c>
    </row>
    <row r="84" spans="1:1" hidden="1" x14ac:dyDescent="0.3">
      <c r="A84" s="123" t="s">
        <v>147</v>
      </c>
    </row>
    <row r="85" spans="1:1" hidden="1" x14ac:dyDescent="0.3">
      <c r="A85" s="123" t="s">
        <v>148</v>
      </c>
    </row>
    <row r="86" spans="1:1" hidden="1" x14ac:dyDescent="0.3">
      <c r="A86" s="123" t="s">
        <v>149</v>
      </c>
    </row>
    <row r="87" spans="1:1" hidden="1" x14ac:dyDescent="0.3">
      <c r="A87" s="123" t="s">
        <v>150</v>
      </c>
    </row>
    <row r="88" spans="1:1" hidden="1" x14ac:dyDescent="0.3">
      <c r="A88" s="123" t="s">
        <v>151</v>
      </c>
    </row>
    <row r="89" spans="1:1" hidden="1" x14ac:dyDescent="0.3">
      <c r="A89" s="123" t="s">
        <v>152</v>
      </c>
    </row>
    <row r="90" spans="1:1" hidden="1" x14ac:dyDescent="0.3">
      <c r="A90" s="123" t="s">
        <v>153</v>
      </c>
    </row>
    <row r="91" spans="1:1" hidden="1" x14ac:dyDescent="0.3">
      <c r="A91" s="123" t="s">
        <v>154</v>
      </c>
    </row>
    <row r="92" spans="1:1" hidden="1" x14ac:dyDescent="0.3">
      <c r="A92" s="123" t="s">
        <v>155</v>
      </c>
    </row>
    <row r="93" spans="1:1" hidden="1" x14ac:dyDescent="0.3">
      <c r="A93" s="123" t="s">
        <v>156</v>
      </c>
    </row>
    <row r="94" spans="1:1" hidden="1" x14ac:dyDescent="0.3">
      <c r="A94" s="123" t="s">
        <v>157</v>
      </c>
    </row>
    <row r="95" spans="1:1" hidden="1" x14ac:dyDescent="0.3">
      <c r="A95" s="123" t="s">
        <v>158</v>
      </c>
    </row>
    <row r="96" spans="1:1" hidden="1" x14ac:dyDescent="0.3">
      <c r="A96" s="123" t="s">
        <v>159</v>
      </c>
    </row>
    <row r="97" spans="1:1" hidden="1" x14ac:dyDescent="0.3">
      <c r="A97" s="123" t="s">
        <v>160</v>
      </c>
    </row>
    <row r="98" spans="1:1" hidden="1" x14ac:dyDescent="0.3">
      <c r="A98" s="123" t="s">
        <v>161</v>
      </c>
    </row>
    <row r="99" spans="1:1" hidden="1" x14ac:dyDescent="0.3">
      <c r="A99" s="123" t="s">
        <v>162</v>
      </c>
    </row>
    <row r="100" spans="1:1" hidden="1" x14ac:dyDescent="0.3">
      <c r="A100" s="123" t="s">
        <v>163</v>
      </c>
    </row>
    <row r="101" spans="1:1" hidden="1" x14ac:dyDescent="0.3">
      <c r="A101" s="123" t="s">
        <v>164</v>
      </c>
    </row>
    <row r="102" spans="1:1" hidden="1" x14ac:dyDescent="0.3">
      <c r="A102" s="123" t="s">
        <v>165</v>
      </c>
    </row>
    <row r="103" spans="1:1" hidden="1" x14ac:dyDescent="0.3">
      <c r="A103" s="123" t="s">
        <v>166</v>
      </c>
    </row>
    <row r="104" spans="1:1" hidden="1" x14ac:dyDescent="0.3">
      <c r="A104" s="123" t="s">
        <v>167</v>
      </c>
    </row>
    <row r="105" spans="1:1" hidden="1" x14ac:dyDescent="0.3">
      <c r="A105" s="123" t="s">
        <v>168</v>
      </c>
    </row>
    <row r="106" spans="1:1" hidden="1" x14ac:dyDescent="0.3">
      <c r="A106" s="123" t="s">
        <v>169</v>
      </c>
    </row>
    <row r="107" spans="1:1" hidden="1" x14ac:dyDescent="0.3">
      <c r="A107" s="123" t="s">
        <v>170</v>
      </c>
    </row>
    <row r="108" spans="1:1" hidden="1" x14ac:dyDescent="0.3">
      <c r="A108" s="123" t="s">
        <v>171</v>
      </c>
    </row>
    <row r="109" spans="1:1" hidden="1" x14ac:dyDescent="0.3">
      <c r="A109" s="123" t="s">
        <v>172</v>
      </c>
    </row>
    <row r="110" spans="1:1" hidden="1" x14ac:dyDescent="0.3">
      <c r="A110" s="123" t="s">
        <v>173</v>
      </c>
    </row>
    <row r="111" spans="1:1" hidden="1" x14ac:dyDescent="0.3">
      <c r="A111" s="123" t="s">
        <v>174</v>
      </c>
    </row>
    <row r="112" spans="1:1" hidden="1" x14ac:dyDescent="0.3">
      <c r="A112" s="123" t="s">
        <v>175</v>
      </c>
    </row>
    <row r="113" spans="1:1" hidden="1" x14ac:dyDescent="0.3">
      <c r="A113" s="123" t="s">
        <v>176</v>
      </c>
    </row>
    <row r="114" spans="1:1" hidden="1" x14ac:dyDescent="0.3">
      <c r="A114" s="123" t="s">
        <v>177</v>
      </c>
    </row>
    <row r="115" spans="1:1" hidden="1" x14ac:dyDescent="0.3">
      <c r="A115" s="123" t="s">
        <v>178</v>
      </c>
    </row>
    <row r="116" spans="1:1" hidden="1" x14ac:dyDescent="0.3">
      <c r="A116" s="123" t="s">
        <v>179</v>
      </c>
    </row>
    <row r="117" spans="1:1" hidden="1" x14ac:dyDescent="0.3">
      <c r="A117" s="123" t="s">
        <v>180</v>
      </c>
    </row>
    <row r="118" spans="1:1" hidden="1" x14ac:dyDescent="0.3">
      <c r="A118" s="123" t="s">
        <v>181</v>
      </c>
    </row>
    <row r="119" spans="1:1" hidden="1" x14ac:dyDescent="0.3">
      <c r="A119" s="123" t="s">
        <v>182</v>
      </c>
    </row>
    <row r="120" spans="1:1" hidden="1" x14ac:dyDescent="0.3">
      <c r="A120" s="123" t="s">
        <v>183</v>
      </c>
    </row>
    <row r="121" spans="1:1" hidden="1" x14ac:dyDescent="0.3">
      <c r="A121" s="123" t="s">
        <v>184</v>
      </c>
    </row>
    <row r="122" spans="1:1" hidden="1" x14ac:dyDescent="0.3">
      <c r="A122" s="123" t="s">
        <v>185</v>
      </c>
    </row>
    <row r="123" spans="1:1" hidden="1" x14ac:dyDescent="0.3">
      <c r="A123" s="123" t="s">
        <v>186</v>
      </c>
    </row>
    <row r="124" spans="1:1" hidden="1" x14ac:dyDescent="0.3">
      <c r="A124" s="123" t="s">
        <v>187</v>
      </c>
    </row>
    <row r="125" spans="1:1" hidden="1" x14ac:dyDescent="0.3">
      <c r="A125" s="123" t="s">
        <v>188</v>
      </c>
    </row>
    <row r="126" spans="1:1" hidden="1" x14ac:dyDescent="0.3">
      <c r="A126" s="123" t="s">
        <v>189</v>
      </c>
    </row>
    <row r="127" spans="1:1" hidden="1" x14ac:dyDescent="0.3">
      <c r="A127" s="123" t="s">
        <v>190</v>
      </c>
    </row>
    <row r="128" spans="1:1" hidden="1" x14ac:dyDescent="0.3">
      <c r="A128" s="123" t="s">
        <v>191</v>
      </c>
    </row>
    <row r="129" spans="1:1" hidden="1" x14ac:dyDescent="0.3">
      <c r="A129" s="123" t="s">
        <v>192</v>
      </c>
    </row>
    <row r="130" spans="1:1" hidden="1" x14ac:dyDescent="0.3">
      <c r="A130" s="123" t="s">
        <v>193</v>
      </c>
    </row>
    <row r="131" spans="1:1" hidden="1" x14ac:dyDescent="0.3">
      <c r="A131" s="123" t="s">
        <v>194</v>
      </c>
    </row>
    <row r="132" spans="1:1" hidden="1" x14ac:dyDescent="0.3">
      <c r="A132" s="123" t="s">
        <v>195</v>
      </c>
    </row>
    <row r="133" spans="1:1" hidden="1" x14ac:dyDescent="0.3">
      <c r="A133" s="123" t="s">
        <v>196</v>
      </c>
    </row>
    <row r="134" spans="1:1" hidden="1" x14ac:dyDescent="0.3">
      <c r="A134" s="123" t="s">
        <v>197</v>
      </c>
    </row>
    <row r="135" spans="1:1" hidden="1" x14ac:dyDescent="0.3">
      <c r="A135" s="123" t="s">
        <v>198</v>
      </c>
    </row>
    <row r="136" spans="1:1" hidden="1" x14ac:dyDescent="0.3">
      <c r="A136" s="123" t="s">
        <v>199</v>
      </c>
    </row>
    <row r="137" spans="1:1" hidden="1" x14ac:dyDescent="0.3">
      <c r="A137" s="123" t="s">
        <v>200</v>
      </c>
    </row>
    <row r="138" spans="1:1" hidden="1" x14ac:dyDescent="0.3">
      <c r="A138" s="123" t="s">
        <v>201</v>
      </c>
    </row>
    <row r="139" spans="1:1" hidden="1" x14ac:dyDescent="0.3">
      <c r="A139" s="123" t="s">
        <v>202</v>
      </c>
    </row>
    <row r="140" spans="1:1" hidden="1" x14ac:dyDescent="0.3">
      <c r="A140" s="123" t="s">
        <v>203</v>
      </c>
    </row>
    <row r="141" spans="1:1" hidden="1" x14ac:dyDescent="0.3">
      <c r="A141" s="123" t="s">
        <v>204</v>
      </c>
    </row>
    <row r="142" spans="1:1" hidden="1" x14ac:dyDescent="0.3">
      <c r="A142" s="123" t="s">
        <v>205</v>
      </c>
    </row>
    <row r="143" spans="1:1" hidden="1" x14ac:dyDescent="0.3">
      <c r="A143" s="123" t="s">
        <v>206</v>
      </c>
    </row>
    <row r="144" spans="1:1" hidden="1" x14ac:dyDescent="0.3">
      <c r="A144" s="123" t="s">
        <v>207</v>
      </c>
    </row>
    <row r="145" spans="1:1" hidden="1" x14ac:dyDescent="0.3">
      <c r="A145" s="123" t="s">
        <v>208</v>
      </c>
    </row>
    <row r="146" spans="1:1" hidden="1" x14ac:dyDescent="0.3">
      <c r="A146" s="123" t="s">
        <v>209</v>
      </c>
    </row>
    <row r="147" spans="1:1" hidden="1" x14ac:dyDescent="0.3">
      <c r="A147" s="123" t="s">
        <v>210</v>
      </c>
    </row>
    <row r="148" spans="1:1" hidden="1" x14ac:dyDescent="0.3">
      <c r="A148" s="123" t="s">
        <v>211</v>
      </c>
    </row>
    <row r="149" spans="1:1" hidden="1" x14ac:dyDescent="0.3">
      <c r="A149" s="123" t="s">
        <v>212</v>
      </c>
    </row>
    <row r="150" spans="1:1" hidden="1" x14ac:dyDescent="0.3">
      <c r="A150" s="123" t="s">
        <v>213</v>
      </c>
    </row>
    <row r="151" spans="1:1" hidden="1" x14ac:dyDescent="0.3">
      <c r="A151" s="123" t="s">
        <v>214</v>
      </c>
    </row>
    <row r="152" spans="1:1" hidden="1" x14ac:dyDescent="0.3">
      <c r="A152" s="123" t="s">
        <v>215</v>
      </c>
    </row>
    <row r="153" spans="1:1" hidden="1" x14ac:dyDescent="0.3">
      <c r="A153" s="123" t="s">
        <v>216</v>
      </c>
    </row>
    <row r="154" spans="1:1" hidden="1" x14ac:dyDescent="0.3">
      <c r="A154" s="123" t="s">
        <v>217</v>
      </c>
    </row>
    <row r="155" spans="1:1" hidden="1" x14ac:dyDescent="0.3">
      <c r="A155" s="123" t="s">
        <v>218</v>
      </c>
    </row>
    <row r="156" spans="1:1" hidden="1" x14ac:dyDescent="0.3">
      <c r="A156" s="123" t="s">
        <v>219</v>
      </c>
    </row>
    <row r="157" spans="1:1" hidden="1" x14ac:dyDescent="0.3">
      <c r="A157" s="123" t="s">
        <v>220</v>
      </c>
    </row>
    <row r="158" spans="1:1" hidden="1" x14ac:dyDescent="0.3">
      <c r="A158" s="123" t="s">
        <v>221</v>
      </c>
    </row>
    <row r="159" spans="1:1" hidden="1" x14ac:dyDescent="0.3">
      <c r="A159" s="123" t="s">
        <v>222</v>
      </c>
    </row>
    <row r="160" spans="1:1" hidden="1" x14ac:dyDescent="0.3">
      <c r="A160" s="123" t="s">
        <v>223</v>
      </c>
    </row>
    <row r="161" spans="1:1" hidden="1" x14ac:dyDescent="0.3">
      <c r="A161" s="123" t="s">
        <v>224</v>
      </c>
    </row>
    <row r="162" spans="1:1" hidden="1" x14ac:dyDescent="0.3">
      <c r="A162" s="123" t="s">
        <v>225</v>
      </c>
    </row>
    <row r="163" spans="1:1" hidden="1" x14ac:dyDescent="0.3">
      <c r="A163" s="123" t="s">
        <v>226</v>
      </c>
    </row>
    <row r="164" spans="1:1" hidden="1" x14ac:dyDescent="0.3">
      <c r="A164" s="123" t="s">
        <v>227</v>
      </c>
    </row>
    <row r="165" spans="1:1" hidden="1" x14ac:dyDescent="0.3">
      <c r="A165" s="123" t="s">
        <v>228</v>
      </c>
    </row>
    <row r="166" spans="1:1" hidden="1" x14ac:dyDescent="0.3">
      <c r="A166" s="123" t="s">
        <v>229</v>
      </c>
    </row>
    <row r="167" spans="1:1" hidden="1" x14ac:dyDescent="0.3">
      <c r="A167" s="124" t="s">
        <v>230</v>
      </c>
    </row>
    <row r="168" spans="1:1" hidden="1" x14ac:dyDescent="0.3">
      <c r="A168" s="123" t="s">
        <v>231</v>
      </c>
    </row>
    <row r="169" spans="1:1" hidden="1" x14ac:dyDescent="0.3">
      <c r="A169" s="123" t="s">
        <v>232</v>
      </c>
    </row>
    <row r="170" spans="1:1" hidden="1" x14ac:dyDescent="0.3">
      <c r="A170" s="123" t="s">
        <v>233</v>
      </c>
    </row>
    <row r="171" spans="1:1" hidden="1" x14ac:dyDescent="0.3">
      <c r="A171" s="123" t="s">
        <v>234</v>
      </c>
    </row>
    <row r="172" spans="1:1" hidden="1" x14ac:dyDescent="0.3">
      <c r="A172" s="123" t="s">
        <v>235</v>
      </c>
    </row>
    <row r="173" spans="1:1" hidden="1" x14ac:dyDescent="0.3">
      <c r="A173" s="123" t="s">
        <v>236</v>
      </c>
    </row>
    <row r="174" spans="1:1" hidden="1" x14ac:dyDescent="0.3">
      <c r="A174" s="123" t="s">
        <v>237</v>
      </c>
    </row>
    <row r="175" spans="1:1" hidden="1" x14ac:dyDescent="0.3">
      <c r="A175" s="123" t="s">
        <v>238</v>
      </c>
    </row>
    <row r="176" spans="1:1" hidden="1" x14ac:dyDescent="0.3">
      <c r="A176" s="123" t="s">
        <v>239</v>
      </c>
    </row>
    <row r="177" spans="1:1" hidden="1" x14ac:dyDescent="0.3">
      <c r="A177" s="123" t="s">
        <v>240</v>
      </c>
    </row>
    <row r="178" spans="1:1" hidden="1" x14ac:dyDescent="0.3">
      <c r="A178" s="123" t="s">
        <v>241</v>
      </c>
    </row>
    <row r="179" spans="1:1" hidden="1" x14ac:dyDescent="0.3">
      <c r="A179" s="34" t="s">
        <v>242</v>
      </c>
    </row>
    <row r="180" spans="1:1" hidden="1" x14ac:dyDescent="0.3">
      <c r="A180" s="123" t="s">
        <v>243</v>
      </c>
    </row>
    <row r="181" spans="1:1" hidden="1" x14ac:dyDescent="0.3">
      <c r="A181" s="123" t="s">
        <v>244</v>
      </c>
    </row>
    <row r="182" spans="1:1" hidden="1" x14ac:dyDescent="0.3">
      <c r="A182" s="123" t="s">
        <v>245</v>
      </c>
    </row>
    <row r="183" spans="1:1" hidden="1" x14ac:dyDescent="0.3">
      <c r="A183" s="123" t="s">
        <v>246</v>
      </c>
    </row>
    <row r="184" spans="1:1" hidden="1" x14ac:dyDescent="0.3">
      <c r="A184" s="123" t="s">
        <v>247</v>
      </c>
    </row>
    <row r="185" spans="1:1" hidden="1" x14ac:dyDescent="0.3">
      <c r="A185" s="123" t="s">
        <v>248</v>
      </c>
    </row>
    <row r="186" spans="1:1" hidden="1" x14ac:dyDescent="0.3">
      <c r="A186" s="123" t="s">
        <v>249</v>
      </c>
    </row>
    <row r="187" spans="1:1" hidden="1" x14ac:dyDescent="0.3">
      <c r="A187" s="123" t="s">
        <v>250</v>
      </c>
    </row>
    <row r="188" spans="1:1" hidden="1" x14ac:dyDescent="0.3">
      <c r="A188" s="123" t="s">
        <v>251</v>
      </c>
    </row>
    <row r="189" spans="1:1" hidden="1" x14ac:dyDescent="0.3">
      <c r="A189" s="123" t="s">
        <v>252</v>
      </c>
    </row>
    <row r="190" spans="1:1" hidden="1" x14ac:dyDescent="0.3">
      <c r="A190" s="123" t="s">
        <v>253</v>
      </c>
    </row>
    <row r="191" spans="1:1" hidden="1" x14ac:dyDescent="0.3">
      <c r="A191" s="123" t="s">
        <v>254</v>
      </c>
    </row>
    <row r="192" spans="1:1" hidden="1" x14ac:dyDescent="0.3">
      <c r="A192" s="123" t="s">
        <v>255</v>
      </c>
    </row>
    <row r="193" spans="1:1" hidden="1" x14ac:dyDescent="0.3">
      <c r="A193" s="123" t="s">
        <v>256</v>
      </c>
    </row>
    <row r="194" spans="1:1" hidden="1" x14ac:dyDescent="0.3">
      <c r="A194" s="123" t="s">
        <v>257</v>
      </c>
    </row>
    <row r="195" spans="1:1" hidden="1" x14ac:dyDescent="0.3">
      <c r="A195" s="123" t="s">
        <v>258</v>
      </c>
    </row>
    <row r="196" spans="1:1" hidden="1" x14ac:dyDescent="0.3">
      <c r="A196" s="123" t="s">
        <v>259</v>
      </c>
    </row>
    <row r="197" spans="1:1" hidden="1" x14ac:dyDescent="0.3">
      <c r="A197" s="123" t="s">
        <v>260</v>
      </c>
    </row>
    <row r="198" spans="1:1" hidden="1" x14ac:dyDescent="0.3">
      <c r="A198" s="123" t="s">
        <v>261</v>
      </c>
    </row>
    <row r="199" spans="1:1" hidden="1" x14ac:dyDescent="0.3">
      <c r="A199" s="123" t="s">
        <v>262</v>
      </c>
    </row>
    <row r="200" spans="1:1" hidden="1" x14ac:dyDescent="0.3">
      <c r="A200" s="123" t="s">
        <v>263</v>
      </c>
    </row>
    <row r="201" spans="1:1" hidden="1" x14ac:dyDescent="0.3">
      <c r="A201" s="123" t="s">
        <v>264</v>
      </c>
    </row>
    <row r="202" spans="1:1" hidden="1" x14ac:dyDescent="0.3">
      <c r="A202" s="123" t="s">
        <v>265</v>
      </c>
    </row>
    <row r="203" spans="1:1" hidden="1" x14ac:dyDescent="0.3">
      <c r="A203" s="123" t="s">
        <v>266</v>
      </c>
    </row>
    <row r="204" spans="1:1" hidden="1" x14ac:dyDescent="0.3">
      <c r="A204" s="123" t="s">
        <v>267</v>
      </c>
    </row>
    <row r="205" spans="1:1" hidden="1" x14ac:dyDescent="0.3">
      <c r="A205" s="123" t="s">
        <v>268</v>
      </c>
    </row>
    <row r="206" spans="1:1" hidden="1" x14ac:dyDescent="0.3">
      <c r="A206" s="123" t="s">
        <v>269</v>
      </c>
    </row>
    <row r="207" spans="1:1" hidden="1" x14ac:dyDescent="0.3">
      <c r="A207" s="123" t="s">
        <v>270</v>
      </c>
    </row>
    <row r="208" spans="1:1" hidden="1" x14ac:dyDescent="0.3">
      <c r="A208" s="123" t="s">
        <v>271</v>
      </c>
    </row>
    <row r="209" spans="1:1" hidden="1" x14ac:dyDescent="0.3">
      <c r="A209" s="123" t="s">
        <v>272</v>
      </c>
    </row>
    <row r="210" spans="1:1" hidden="1" x14ac:dyDescent="0.3">
      <c r="A210" s="123" t="s">
        <v>273</v>
      </c>
    </row>
    <row r="211" spans="1:1" hidden="1" x14ac:dyDescent="0.3">
      <c r="A211" s="123" t="s">
        <v>274</v>
      </c>
    </row>
    <row r="212" spans="1:1" hidden="1" x14ac:dyDescent="0.3">
      <c r="A212" s="123" t="s">
        <v>275</v>
      </c>
    </row>
    <row r="213" spans="1:1" hidden="1" x14ac:dyDescent="0.3">
      <c r="A213" s="123" t="s">
        <v>276</v>
      </c>
    </row>
    <row r="214" spans="1:1" hidden="1" x14ac:dyDescent="0.3">
      <c r="A214" s="123" t="s">
        <v>277</v>
      </c>
    </row>
    <row r="215" spans="1:1" hidden="1" x14ac:dyDescent="0.3">
      <c r="A215" s="123" t="s">
        <v>278</v>
      </c>
    </row>
    <row r="216" spans="1:1" hidden="1" x14ac:dyDescent="0.3">
      <c r="A216" s="123" t="s">
        <v>279</v>
      </c>
    </row>
    <row r="217" spans="1:1" hidden="1" x14ac:dyDescent="0.3">
      <c r="A217" s="123" t="s">
        <v>280</v>
      </c>
    </row>
    <row r="218" spans="1:1" hidden="1" x14ac:dyDescent="0.3">
      <c r="A218" s="123" t="s">
        <v>281</v>
      </c>
    </row>
    <row r="219" spans="1:1" hidden="1" x14ac:dyDescent="0.3">
      <c r="A219" s="123" t="s">
        <v>282</v>
      </c>
    </row>
    <row r="220" spans="1:1" hidden="1" x14ac:dyDescent="0.3">
      <c r="A220" s="123" t="s">
        <v>283</v>
      </c>
    </row>
    <row r="221" spans="1:1" hidden="1" x14ac:dyDescent="0.3">
      <c r="A221" s="123" t="s">
        <v>284</v>
      </c>
    </row>
    <row r="222" spans="1:1" hidden="1" x14ac:dyDescent="0.3">
      <c r="A222" s="123" t="s">
        <v>285</v>
      </c>
    </row>
    <row r="223" spans="1:1" hidden="1" x14ac:dyDescent="0.3">
      <c r="A223" s="123" t="s">
        <v>286</v>
      </c>
    </row>
    <row r="224" spans="1:1" hidden="1" x14ac:dyDescent="0.3">
      <c r="A224" s="123" t="s">
        <v>287</v>
      </c>
    </row>
    <row r="225" spans="1:1" hidden="1" x14ac:dyDescent="0.3">
      <c r="A225" s="123" t="s">
        <v>288</v>
      </c>
    </row>
    <row r="226" spans="1:1" hidden="1" x14ac:dyDescent="0.3">
      <c r="A226" s="123" t="s">
        <v>289</v>
      </c>
    </row>
    <row r="227" spans="1:1" hidden="1" x14ac:dyDescent="0.3">
      <c r="A227" s="123" t="s">
        <v>290</v>
      </c>
    </row>
    <row r="228" spans="1:1" hidden="1" x14ac:dyDescent="0.3">
      <c r="A228" s="123" t="s">
        <v>291</v>
      </c>
    </row>
    <row r="229" spans="1:1" hidden="1" x14ac:dyDescent="0.3">
      <c r="A229" s="123" t="s">
        <v>292</v>
      </c>
    </row>
    <row r="230" spans="1:1" hidden="1" x14ac:dyDescent="0.3">
      <c r="A230" s="123" t="s">
        <v>293</v>
      </c>
    </row>
    <row r="231" spans="1:1" hidden="1" x14ac:dyDescent="0.3"/>
    <row r="232" spans="1:1" hidden="1" x14ac:dyDescent="0.3">
      <c r="A232" s="125" t="s">
        <v>294</v>
      </c>
    </row>
    <row r="233" spans="1:1" hidden="1" x14ac:dyDescent="0.3"/>
    <row r="234" spans="1:1" hidden="1" x14ac:dyDescent="0.3">
      <c r="A234" s="123" t="s">
        <v>23</v>
      </c>
    </row>
    <row r="235" spans="1:1" hidden="1" x14ac:dyDescent="0.3">
      <c r="A235" s="123" t="s">
        <v>24</v>
      </c>
    </row>
    <row r="236" spans="1:1" hidden="1" x14ac:dyDescent="0.3">
      <c r="A236" s="123" t="s">
        <v>94</v>
      </c>
    </row>
    <row r="237" spans="1:1" hidden="1" x14ac:dyDescent="0.3">
      <c r="A237" s="123" t="s">
        <v>99</v>
      </c>
    </row>
    <row r="238" spans="1:1" hidden="1" x14ac:dyDescent="0.3">
      <c r="A238" s="123" t="s">
        <v>25</v>
      </c>
    </row>
    <row r="239" spans="1:1" hidden="1" x14ac:dyDescent="0.3">
      <c r="A239" s="123" t="s">
        <v>26</v>
      </c>
    </row>
    <row r="240" spans="1:1" hidden="1" x14ac:dyDescent="0.3">
      <c r="A240" s="123" t="s">
        <v>112</v>
      </c>
    </row>
    <row r="241" spans="1:1" hidden="1" x14ac:dyDescent="0.3">
      <c r="A241" s="34" t="s">
        <v>113</v>
      </c>
    </row>
    <row r="242" spans="1:1" hidden="1" x14ac:dyDescent="0.3">
      <c r="A242" s="123" t="s">
        <v>28</v>
      </c>
    </row>
    <row r="243" spans="1:1" hidden="1" x14ac:dyDescent="0.3">
      <c r="A243" s="123" t="s">
        <v>29</v>
      </c>
    </row>
    <row r="244" spans="1:1" hidden="1" x14ac:dyDescent="0.3">
      <c r="A244" s="123" t="s">
        <v>30</v>
      </c>
    </row>
    <row r="245" spans="1:1" hidden="1" x14ac:dyDescent="0.3">
      <c r="A245" s="123" t="s">
        <v>100</v>
      </c>
    </row>
    <row r="246" spans="1:1" hidden="1" x14ac:dyDescent="0.3">
      <c r="A246" s="123" t="s">
        <v>31</v>
      </c>
    </row>
    <row r="247" spans="1:1" hidden="1" x14ac:dyDescent="0.3">
      <c r="A247" s="123" t="s">
        <v>32</v>
      </c>
    </row>
    <row r="248" spans="1:1" hidden="1" x14ac:dyDescent="0.3">
      <c r="A248" s="123" t="s">
        <v>89</v>
      </c>
    </row>
    <row r="249" spans="1:1" hidden="1" x14ac:dyDescent="0.3">
      <c r="A249" s="123" t="s">
        <v>33</v>
      </c>
    </row>
    <row r="250" spans="1:1" hidden="1" x14ac:dyDescent="0.3">
      <c r="A250" s="123" t="s">
        <v>114</v>
      </c>
    </row>
    <row r="251" spans="1:1" hidden="1" x14ac:dyDescent="0.3">
      <c r="A251" s="123" t="s">
        <v>34</v>
      </c>
    </row>
    <row r="252" spans="1:1" hidden="1" x14ac:dyDescent="0.3">
      <c r="A252" s="123" t="s">
        <v>35</v>
      </c>
    </row>
    <row r="253" spans="1:1" hidden="1" x14ac:dyDescent="0.3">
      <c r="A253" s="123" t="s">
        <v>90</v>
      </c>
    </row>
    <row r="254" spans="1:1" ht="14.25" hidden="1" customHeight="1" x14ac:dyDescent="0.3">
      <c r="A254" s="123" t="s">
        <v>36</v>
      </c>
    </row>
    <row r="255" spans="1:1" hidden="1" x14ac:dyDescent="0.3">
      <c r="A255" s="123" t="s">
        <v>295</v>
      </c>
    </row>
    <row r="256" spans="1:1" hidden="1" x14ac:dyDescent="0.3">
      <c r="A256" s="123" t="s">
        <v>37</v>
      </c>
    </row>
    <row r="257" spans="1:1" hidden="1" x14ac:dyDescent="0.3">
      <c r="A257" s="123" t="s">
        <v>38</v>
      </c>
    </row>
    <row r="258" spans="1:1" hidden="1" x14ac:dyDescent="0.3">
      <c r="A258" s="123" t="s">
        <v>39</v>
      </c>
    </row>
    <row r="259" spans="1:1" hidden="1" x14ac:dyDescent="0.3">
      <c r="A259" s="123" t="s">
        <v>40</v>
      </c>
    </row>
    <row r="260" spans="1:1" hidden="1" x14ac:dyDescent="0.3">
      <c r="A260" s="123" t="s">
        <v>41</v>
      </c>
    </row>
    <row r="261" spans="1:1" hidden="1" x14ac:dyDescent="0.3">
      <c r="A261" s="123" t="s">
        <v>42</v>
      </c>
    </row>
    <row r="262" spans="1:1" hidden="1" x14ac:dyDescent="0.3">
      <c r="A262" s="123" t="s">
        <v>43</v>
      </c>
    </row>
    <row r="263" spans="1:1" hidden="1" x14ac:dyDescent="0.3">
      <c r="A263" s="123" t="s">
        <v>44</v>
      </c>
    </row>
    <row r="264" spans="1:1" hidden="1" x14ac:dyDescent="0.3">
      <c r="A264" s="123" t="s">
        <v>45</v>
      </c>
    </row>
    <row r="265" spans="1:1" hidden="1" x14ac:dyDescent="0.3">
      <c r="A265" s="123" t="s">
        <v>46</v>
      </c>
    </row>
    <row r="266" spans="1:1" hidden="1" x14ac:dyDescent="0.3">
      <c r="A266" s="123" t="s">
        <v>47</v>
      </c>
    </row>
    <row r="267" spans="1:1" hidden="1" x14ac:dyDescent="0.3">
      <c r="A267" s="123" t="s">
        <v>48</v>
      </c>
    </row>
    <row r="268" spans="1:1" hidden="1" x14ac:dyDescent="0.3">
      <c r="A268" s="123" t="s">
        <v>49</v>
      </c>
    </row>
    <row r="269" spans="1:1" hidden="1" x14ac:dyDescent="0.3">
      <c r="A269" s="123" t="s">
        <v>50</v>
      </c>
    </row>
    <row r="270" spans="1:1" hidden="1" x14ac:dyDescent="0.3">
      <c r="A270" s="123" t="s">
        <v>296</v>
      </c>
    </row>
    <row r="271" spans="1:1" hidden="1" x14ac:dyDescent="0.3">
      <c r="A271" s="123" t="s">
        <v>115</v>
      </c>
    </row>
    <row r="272" spans="1:1" hidden="1" x14ac:dyDescent="0.3">
      <c r="A272" s="123" t="s">
        <v>51</v>
      </c>
    </row>
    <row r="273" spans="1:1" hidden="1" x14ac:dyDescent="0.3">
      <c r="A273" s="123" t="s">
        <v>52</v>
      </c>
    </row>
    <row r="274" spans="1:1" hidden="1" x14ac:dyDescent="0.3">
      <c r="A274" s="123" t="s">
        <v>53</v>
      </c>
    </row>
    <row r="275" spans="1:1" hidden="1" x14ac:dyDescent="0.3">
      <c r="A275" s="123" t="s">
        <v>54</v>
      </c>
    </row>
    <row r="276" spans="1:1" hidden="1" x14ac:dyDescent="0.3">
      <c r="A276" s="123" t="s">
        <v>55</v>
      </c>
    </row>
    <row r="277" spans="1:1" hidden="1" x14ac:dyDescent="0.3">
      <c r="A277" s="123" t="s">
        <v>56</v>
      </c>
    </row>
    <row r="278" spans="1:1" hidden="1" x14ac:dyDescent="0.3">
      <c r="A278" s="123" t="s">
        <v>57</v>
      </c>
    </row>
    <row r="279" spans="1:1" hidden="1" x14ac:dyDescent="0.3">
      <c r="A279" s="123" t="s">
        <v>297</v>
      </c>
    </row>
    <row r="280" spans="1:1" hidden="1" x14ac:dyDescent="0.3">
      <c r="A280" s="123" t="s">
        <v>80</v>
      </c>
    </row>
    <row r="281" spans="1:1" hidden="1" x14ac:dyDescent="0.3">
      <c r="A281" s="123" t="s">
        <v>298</v>
      </c>
    </row>
    <row r="282" spans="1:1" hidden="1" x14ac:dyDescent="0.3">
      <c r="A282" s="123" t="s">
        <v>58</v>
      </c>
    </row>
    <row r="283" spans="1:1" hidden="1" x14ac:dyDescent="0.3">
      <c r="A283" s="123" t="s">
        <v>59</v>
      </c>
    </row>
    <row r="284" spans="1:1" hidden="1" x14ac:dyDescent="0.3">
      <c r="A284" s="123" t="s">
        <v>78</v>
      </c>
    </row>
    <row r="285" spans="1:1" hidden="1" x14ac:dyDescent="0.3">
      <c r="A285" s="123" t="s">
        <v>83</v>
      </c>
    </row>
    <row r="286" spans="1:1" hidden="1" x14ac:dyDescent="0.3">
      <c r="A286" s="123" t="s">
        <v>299</v>
      </c>
    </row>
    <row r="287" spans="1:1" hidden="1" x14ac:dyDescent="0.3">
      <c r="A287" s="123" t="s">
        <v>60</v>
      </c>
    </row>
    <row r="288" spans="1:1" hidden="1" x14ac:dyDescent="0.3">
      <c r="A288" s="123" t="s">
        <v>91</v>
      </c>
    </row>
    <row r="289" spans="1:1" hidden="1" x14ac:dyDescent="0.3">
      <c r="A289" s="123" t="s">
        <v>61</v>
      </c>
    </row>
    <row r="290" spans="1:1" hidden="1" x14ac:dyDescent="0.3">
      <c r="A290" s="123" t="s">
        <v>300</v>
      </c>
    </row>
    <row r="291" spans="1:1" hidden="1" x14ac:dyDescent="0.3">
      <c r="A291" s="123" t="s">
        <v>62</v>
      </c>
    </row>
    <row r="292" spans="1:1" hidden="1" x14ac:dyDescent="0.3">
      <c r="A292" s="123" t="s">
        <v>63</v>
      </c>
    </row>
    <row r="293" spans="1:1" hidden="1" x14ac:dyDescent="0.3">
      <c r="A293" s="123" t="s">
        <v>301</v>
      </c>
    </row>
    <row r="294" spans="1:1" hidden="1" x14ac:dyDescent="0.3">
      <c r="A294" s="123" t="s">
        <v>64</v>
      </c>
    </row>
    <row r="295" spans="1:1" hidden="1" x14ac:dyDescent="0.3">
      <c r="A295" s="123" t="s">
        <v>116</v>
      </c>
    </row>
    <row r="296" spans="1:1" hidden="1" x14ac:dyDescent="0.3">
      <c r="A296" s="123" t="s">
        <v>302</v>
      </c>
    </row>
    <row r="297" spans="1:1" hidden="1" x14ac:dyDescent="0.3">
      <c r="A297" s="123" t="s">
        <v>65</v>
      </c>
    </row>
    <row r="298" spans="1:1" hidden="1" x14ac:dyDescent="0.3">
      <c r="A298" s="123" t="s">
        <v>66</v>
      </c>
    </row>
    <row r="299" spans="1:1" hidden="1" x14ac:dyDescent="0.3">
      <c r="A299" s="123" t="s">
        <v>117</v>
      </c>
    </row>
    <row r="300" spans="1:1" hidden="1" x14ac:dyDescent="0.3">
      <c r="A300" s="123" t="s">
        <v>67</v>
      </c>
    </row>
    <row r="301" spans="1:1" hidden="1" x14ac:dyDescent="0.3">
      <c r="A301" s="123" t="s">
        <v>68</v>
      </c>
    </row>
    <row r="302" spans="1:1" hidden="1" x14ac:dyDescent="0.3">
      <c r="A302" s="123" t="s">
        <v>93</v>
      </c>
    </row>
    <row r="303" spans="1:1" hidden="1" x14ac:dyDescent="0.3">
      <c r="A303" s="123" t="s">
        <v>69</v>
      </c>
    </row>
    <row r="304" spans="1:1" hidden="1" x14ac:dyDescent="0.3">
      <c r="A304" s="123" t="s">
        <v>79</v>
      </c>
    </row>
    <row r="305" spans="1:1" hidden="1" x14ac:dyDescent="0.3">
      <c r="A305" s="123" t="s">
        <v>70</v>
      </c>
    </row>
    <row r="306" spans="1:1" hidden="1" x14ac:dyDescent="0.3">
      <c r="A306" s="123" t="s">
        <v>303</v>
      </c>
    </row>
    <row r="307" spans="1:1" hidden="1" x14ac:dyDescent="0.3">
      <c r="A307" s="123" t="s">
        <v>71</v>
      </c>
    </row>
    <row r="308" spans="1:1" hidden="1" x14ac:dyDescent="0.3">
      <c r="A308" s="123" t="s">
        <v>72</v>
      </c>
    </row>
    <row r="309" spans="1:1" hidden="1" x14ac:dyDescent="0.3">
      <c r="A309" s="123" t="s">
        <v>82</v>
      </c>
    </row>
    <row r="310" spans="1:1" hidden="1" x14ac:dyDescent="0.3">
      <c r="A310" s="123" t="s">
        <v>73</v>
      </c>
    </row>
    <row r="311" spans="1:1" hidden="1" x14ac:dyDescent="0.3">
      <c r="A311" s="123" t="s">
        <v>304</v>
      </c>
    </row>
    <row r="312" spans="1:1" hidden="1" x14ac:dyDescent="0.3">
      <c r="A312" s="123" t="s">
        <v>95</v>
      </c>
    </row>
    <row r="313" spans="1:1" hidden="1" x14ac:dyDescent="0.3">
      <c r="A313" s="123" t="s">
        <v>305</v>
      </c>
    </row>
    <row r="314" spans="1:1" hidden="1" x14ac:dyDescent="0.3">
      <c r="A314" s="123" t="s">
        <v>306</v>
      </c>
    </row>
    <row r="315" spans="1:1" hidden="1" x14ac:dyDescent="0.3">
      <c r="A315" s="124" t="s">
        <v>74</v>
      </c>
    </row>
    <row r="316" spans="1:1" hidden="1" x14ac:dyDescent="0.3">
      <c r="A316" s="34" t="s">
        <v>101</v>
      </c>
    </row>
    <row r="317" spans="1:1" hidden="1" x14ac:dyDescent="0.3">
      <c r="A317" s="123" t="s">
        <v>27</v>
      </c>
    </row>
    <row r="318" spans="1:1" hidden="1" x14ac:dyDescent="0.3">
      <c r="A318" s="34" t="s">
        <v>307</v>
      </c>
    </row>
    <row r="319" spans="1:1" hidden="1" x14ac:dyDescent="0.3">
      <c r="A319" s="34" t="s">
        <v>308</v>
      </c>
    </row>
  </sheetData>
  <sheetProtection sheet="1" selectLockedCells="1"/>
  <dataConsolidate>
    <dataRefs count="1">
      <dataRef ref="G10" sheet="4 Jan-17 Jan"/>
    </dataRefs>
  </dataConsolidate>
  <mergeCells count="27">
    <mergeCell ref="B35:C35"/>
    <mergeCell ref="J35:L35"/>
    <mergeCell ref="J10:K10"/>
    <mergeCell ref="A11:C11"/>
    <mergeCell ref="A12:L12"/>
    <mergeCell ref="A33:L33"/>
    <mergeCell ref="A1:L1"/>
    <mergeCell ref="A2:L2"/>
    <mergeCell ref="B9:C9"/>
    <mergeCell ref="J6:K6"/>
    <mergeCell ref="J8:K8"/>
    <mergeCell ref="A46:M46"/>
    <mergeCell ref="B36:C36"/>
    <mergeCell ref="J36:L36"/>
    <mergeCell ref="A49:L49"/>
    <mergeCell ref="A50:L50"/>
    <mergeCell ref="A42:C42"/>
    <mergeCell ref="A43:C43"/>
    <mergeCell ref="B47:L47"/>
    <mergeCell ref="B48:L48"/>
    <mergeCell ref="A44:L44"/>
    <mergeCell ref="A45:N45"/>
    <mergeCell ref="A40:C40"/>
    <mergeCell ref="B37:C37"/>
    <mergeCell ref="J37:L37"/>
    <mergeCell ref="C38:J38"/>
    <mergeCell ref="A39:C39"/>
  </mergeCells>
  <phoneticPr fontId="1" type="noConversion"/>
  <dataValidations count="6">
    <dataValidation type="textLength" operator="equal" allowBlank="1" showInputMessage="1" showErrorMessage="1" errorTitle="Incorrect number of digits" error="The speedtype must have eight digits" sqref="B8 J6:K6 J8:K8" xr:uid="{00000000-0002-0000-0600-000000000000}">
      <formula1>8</formula1>
    </dataValidation>
    <dataValidation type="decimal" allowBlank="1" showInputMessage="1" showErrorMessage="1" error="Student Employee pay rates must be between $7.28 - $18.00." sqref="G10" xr:uid="{00000000-0002-0000-0600-000001000000}">
      <formula1>7.28</formula1>
      <formula2>18</formula2>
    </dataValidation>
    <dataValidation type="textLength" operator="equal" allowBlank="1" showInputMessage="1" showErrorMessage="1" error="An Employee ID number is 6 digits long." sqref="G4" xr:uid="{00000000-0002-0000-0600-000002000000}">
      <formula1>6</formula1>
    </dataValidation>
    <dataValidation type="textLength" errorStyle="warning" operator="equal" allowBlank="1" showInputMessage="1" showErrorMessage="1" errorTitle="Incorrect number of digits" error="The speedtype must have eight digits" sqref="B6" xr:uid="{00000000-0002-0000-0600-000003000000}">
      <formula1>8</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600-000004000000}">
      <formula1>OFFSET($A$53,0,0,COUNTA($A:$A),1)</formula1>
    </dataValidation>
    <dataValidation type="date" allowBlank="1" showInputMessage="1" showErrorMessage="1" sqref="A14:A32" xr:uid="{0FA99C62-A389-4EB8-866B-C94E8BA6E962}">
      <formula1>46096</formula1>
      <formula2>46109</formula2>
    </dataValidation>
  </dataValidations>
  <hyperlinks>
    <hyperlink ref="A50:L50" r:id="rId1" display="If you are having problems with the timesheet or have any questions please contact Student Employment at 719.262.3454 or e-mail us at stuemp@uccs.edu" xr:uid="{00000000-0004-0000-0600-000000000000}"/>
    <hyperlink ref="A49" r:id="rId2" display="For the most up-to-date form, see our website at:  http://www.uccs.edu/~stuemp/formstuemp.htm" xr:uid="{00000000-0004-0000-0600-000001000000}"/>
    <hyperlink ref="A49:L49" r:id="rId3" display="For the most up-to-date form, see our website at:  http://www.uccs.edu/~stuemp/formstuemp.shtml" xr:uid="{00000000-0004-0000-06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79998168889431442"/>
    <pageSetUpPr fitToPage="1"/>
  </sheetPr>
  <dimension ref="A1:R318"/>
  <sheetViews>
    <sheetView topLeftCell="A10" workbookViewId="0">
      <selection activeCell="A26" sqref="A26"/>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'!A17</f>
        <v>29 March - 11 April</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'15 Mar-28 Mar'!G4</f>
        <v>0</v>
      </c>
      <c r="H4" s="148"/>
      <c r="I4" s="148"/>
      <c r="J4" s="148"/>
      <c r="K4" s="147" t="s">
        <v>3</v>
      </c>
      <c r="L4" s="150">
        <f>'15 Mar-28 Mar'!L4</f>
        <v>0</v>
      </c>
    </row>
    <row r="5" spans="1:12" x14ac:dyDescent="0.45">
      <c r="A5" s="151"/>
      <c r="B5" s="152"/>
      <c r="L5" s="153"/>
    </row>
    <row r="6" spans="1:12" ht="17.5" thickBot="1" x14ac:dyDescent="0.5">
      <c r="A6" s="151" t="s">
        <v>84</v>
      </c>
      <c r="B6" s="154">
        <f>'15 Mar-28 Mar'!B6</f>
        <v>0</v>
      </c>
      <c r="C6" s="155" t="str">
        <f>'15 Mar-28 Mar'!C6</f>
        <v>Percent</v>
      </c>
      <c r="G6" s="156" t="s">
        <v>84</v>
      </c>
      <c r="H6" s="156"/>
      <c r="I6" s="156"/>
      <c r="J6" s="444">
        <f>'15 Mar-28 Mar'!J6:K6</f>
        <v>0</v>
      </c>
      <c r="K6" s="444"/>
      <c r="L6" s="157" t="str">
        <f>'15 Mar-28 Mar'!L6</f>
        <v>Percent</v>
      </c>
    </row>
    <row r="7" spans="1:12" x14ac:dyDescent="0.45">
      <c r="A7" s="151"/>
      <c r="J7" s="152"/>
      <c r="K7" s="152"/>
      <c r="L7" s="153"/>
    </row>
    <row r="8" spans="1:12" ht="17.5" thickBot="1" x14ac:dyDescent="0.5">
      <c r="A8" s="151" t="s">
        <v>84</v>
      </c>
      <c r="B8" s="154">
        <f>'15 Mar-28 Mar'!B8</f>
        <v>0</v>
      </c>
      <c r="C8" s="155" t="str">
        <f>'15 Mar-28 Mar'!C8</f>
        <v>Percent</v>
      </c>
      <c r="G8" s="156" t="s">
        <v>84</v>
      </c>
      <c r="H8" s="156"/>
      <c r="I8" s="156"/>
      <c r="J8" s="445">
        <f>'15 Mar-28 Mar'!J8:K8</f>
        <v>0</v>
      </c>
      <c r="K8" s="445"/>
      <c r="L8" s="157" t="str">
        <f>'15 Mar-28 Mar'!L8</f>
        <v>Percent</v>
      </c>
    </row>
    <row r="9" spans="1:12" ht="27.75" customHeight="1" thickBot="1" x14ac:dyDescent="0.5">
      <c r="A9" s="151" t="s">
        <v>5</v>
      </c>
      <c r="B9" s="370">
        <f>'4 Jan-17 Jan'!B9:C9</f>
        <v>0</v>
      </c>
      <c r="C9" s="370"/>
      <c r="D9" s="158"/>
      <c r="E9" s="158"/>
      <c r="F9" s="158"/>
      <c r="G9" s="158"/>
      <c r="H9" s="158"/>
      <c r="I9" s="158"/>
      <c r="J9" s="158"/>
      <c r="K9" s="159" t="s">
        <v>6</v>
      </c>
      <c r="L9" s="160" t="str">
        <f>'15 Mar-28 Mar'!L9</f>
        <v>Spring 2026</v>
      </c>
    </row>
    <row r="10" spans="1:12" ht="17.5" thickBot="1" x14ac:dyDescent="0.5">
      <c r="A10" s="151" t="s">
        <v>7</v>
      </c>
      <c r="B10" s="161">
        <f>'15 Mar-28 Mar'!B10</f>
        <v>0</v>
      </c>
      <c r="C10" s="159" t="s">
        <v>8</v>
      </c>
      <c r="D10" s="158"/>
      <c r="E10" s="158"/>
      <c r="F10" s="158"/>
      <c r="G10" s="162">
        <f>'15 Mar-28 Mar'!G10</f>
        <v>0</v>
      </c>
      <c r="H10" s="158"/>
      <c r="I10" s="158"/>
      <c r="J10" s="441" t="s">
        <v>21</v>
      </c>
      <c r="K10" s="411"/>
      <c r="L10" s="163">
        <f>IF(G10&lt;1,0,(B10-'15 Mar-28 Mar'!J36)/G10)</f>
        <v>0</v>
      </c>
    </row>
    <row r="11" spans="1:12" ht="39" customHeight="1" thickBot="1" x14ac:dyDescent="0.5">
      <c r="A11" s="442" t="s">
        <v>9</v>
      </c>
      <c r="B11" s="443"/>
      <c r="C11" s="443"/>
      <c r="D11" s="164"/>
      <c r="E11" s="164"/>
      <c r="F11" s="164"/>
      <c r="G11" s="165">
        <f>L10/8</f>
        <v>0</v>
      </c>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301" t="s">
        <v>18</v>
      </c>
    </row>
    <row r="14" spans="1:12" x14ac:dyDescent="0.45">
      <c r="A14" s="302"/>
      <c r="B14" s="66"/>
      <c r="C14" s="67"/>
      <c r="D14" s="193">
        <f t="shared" ref="D14:D22" si="0">C14-B14</f>
        <v>0</v>
      </c>
      <c r="E14" s="194">
        <f t="shared" ref="E14:E22" si="1">D14</f>
        <v>0</v>
      </c>
      <c r="F14" s="195">
        <f t="shared" ref="F14:F22" si="2">E14*24</f>
        <v>0</v>
      </c>
      <c r="G14" s="71"/>
      <c r="H14" s="196">
        <f t="shared" ref="H14:H22" si="3">G14</f>
        <v>0</v>
      </c>
      <c r="I14" s="194">
        <f t="shared" ref="I14:I22" si="4">H14*24</f>
        <v>0</v>
      </c>
      <c r="J14" s="197">
        <f t="shared" ref="J14:J22" si="5">F14-I14</f>
        <v>0</v>
      </c>
      <c r="K14" s="198">
        <f>J14*$G$10</f>
        <v>0</v>
      </c>
      <c r="L14" s="191">
        <f>L10-J14</f>
        <v>0</v>
      </c>
    </row>
    <row r="15" spans="1:12" x14ac:dyDescent="0.45">
      <c r="A15" s="302"/>
      <c r="B15" s="66"/>
      <c r="C15" s="67"/>
      <c r="D15" s="185">
        <f t="shared" si="0"/>
        <v>0</v>
      </c>
      <c r="E15" s="186">
        <f t="shared" si="1"/>
        <v>0</v>
      </c>
      <c r="F15" s="187">
        <f t="shared" si="2"/>
        <v>0</v>
      </c>
      <c r="G15" s="71"/>
      <c r="H15" s="188">
        <f t="shared" si="3"/>
        <v>0</v>
      </c>
      <c r="I15" s="186">
        <f t="shared" si="4"/>
        <v>0</v>
      </c>
      <c r="J15" s="189">
        <f t="shared" si="5"/>
        <v>0</v>
      </c>
      <c r="K15" s="190">
        <f t="shared" ref="K15:K32" si="6">J15*$G$10</f>
        <v>0</v>
      </c>
      <c r="L15" s="184">
        <f>L14-J15</f>
        <v>0</v>
      </c>
    </row>
    <row r="16" spans="1:12" x14ac:dyDescent="0.45">
      <c r="A16" s="302"/>
      <c r="B16" s="66"/>
      <c r="C16" s="67"/>
      <c r="D16" s="178">
        <f t="shared" si="0"/>
        <v>0</v>
      </c>
      <c r="E16" s="179">
        <f t="shared" si="1"/>
        <v>0</v>
      </c>
      <c r="F16" s="180">
        <f t="shared" si="2"/>
        <v>0</v>
      </c>
      <c r="G16" s="71"/>
      <c r="H16" s="181">
        <f t="shared" si="3"/>
        <v>0</v>
      </c>
      <c r="I16" s="179">
        <f t="shared" si="4"/>
        <v>0</v>
      </c>
      <c r="J16" s="182">
        <f t="shared" si="5"/>
        <v>0</v>
      </c>
      <c r="K16" s="183">
        <f t="shared" si="6"/>
        <v>0</v>
      </c>
      <c r="L16" s="184">
        <f t="shared" ref="L16:L22" si="7">L15-J16</f>
        <v>0</v>
      </c>
    </row>
    <row r="17" spans="1:12" x14ac:dyDescent="0.45">
      <c r="A17" s="302"/>
      <c r="B17" s="66"/>
      <c r="C17" s="67"/>
      <c r="D17" s="193">
        <f t="shared" si="0"/>
        <v>0</v>
      </c>
      <c r="E17" s="194">
        <f t="shared" si="1"/>
        <v>0</v>
      </c>
      <c r="F17" s="195">
        <f t="shared" si="2"/>
        <v>0</v>
      </c>
      <c r="G17" s="71"/>
      <c r="H17" s="196">
        <f t="shared" si="3"/>
        <v>0</v>
      </c>
      <c r="I17" s="194">
        <f t="shared" si="4"/>
        <v>0</v>
      </c>
      <c r="J17" s="197">
        <f t="shared" si="5"/>
        <v>0</v>
      </c>
      <c r="K17" s="198">
        <f t="shared" si="6"/>
        <v>0</v>
      </c>
      <c r="L17" s="191">
        <f t="shared" si="7"/>
        <v>0</v>
      </c>
    </row>
    <row r="18" spans="1:12" x14ac:dyDescent="0.45">
      <c r="A18" s="302"/>
      <c r="B18" s="66"/>
      <c r="C18" s="67"/>
      <c r="D18" s="193">
        <f t="shared" si="0"/>
        <v>0</v>
      </c>
      <c r="E18" s="194">
        <f t="shared" si="1"/>
        <v>0</v>
      </c>
      <c r="F18" s="195">
        <f t="shared" si="2"/>
        <v>0</v>
      </c>
      <c r="G18" s="71"/>
      <c r="H18" s="196">
        <f t="shared" si="3"/>
        <v>0</v>
      </c>
      <c r="I18" s="194">
        <f t="shared" si="4"/>
        <v>0</v>
      </c>
      <c r="J18" s="197">
        <f t="shared" si="5"/>
        <v>0</v>
      </c>
      <c r="K18" s="198">
        <f t="shared" si="6"/>
        <v>0</v>
      </c>
      <c r="L18" s="184">
        <f t="shared" si="7"/>
        <v>0</v>
      </c>
    </row>
    <row r="19" spans="1:12" x14ac:dyDescent="0.45">
      <c r="A19" s="302"/>
      <c r="B19" s="66"/>
      <c r="C19" s="67"/>
      <c r="D19" s="193">
        <f t="shared" si="0"/>
        <v>0</v>
      </c>
      <c r="E19" s="194">
        <f t="shared" si="1"/>
        <v>0</v>
      </c>
      <c r="F19" s="195">
        <f t="shared" si="2"/>
        <v>0</v>
      </c>
      <c r="G19" s="71"/>
      <c r="H19" s="196">
        <f t="shared" si="3"/>
        <v>0</v>
      </c>
      <c r="I19" s="194">
        <f t="shared" si="4"/>
        <v>0</v>
      </c>
      <c r="J19" s="197">
        <f t="shared" si="5"/>
        <v>0</v>
      </c>
      <c r="K19" s="198">
        <f t="shared" si="6"/>
        <v>0</v>
      </c>
      <c r="L19" s="184">
        <f t="shared" si="7"/>
        <v>0</v>
      </c>
    </row>
    <row r="20" spans="1:12" x14ac:dyDescent="0.45">
      <c r="A20" s="302"/>
      <c r="B20" s="66"/>
      <c r="C20" s="67"/>
      <c r="D20" s="193">
        <f t="shared" si="0"/>
        <v>0</v>
      </c>
      <c r="E20" s="194">
        <f t="shared" si="1"/>
        <v>0</v>
      </c>
      <c r="F20" s="195">
        <f t="shared" si="2"/>
        <v>0</v>
      </c>
      <c r="G20" s="71"/>
      <c r="H20" s="196">
        <f t="shared" si="3"/>
        <v>0</v>
      </c>
      <c r="I20" s="194">
        <f t="shared" si="4"/>
        <v>0</v>
      </c>
      <c r="J20" s="197">
        <f t="shared" si="5"/>
        <v>0</v>
      </c>
      <c r="K20" s="198">
        <f t="shared" si="6"/>
        <v>0</v>
      </c>
      <c r="L20" s="184">
        <f t="shared" si="7"/>
        <v>0</v>
      </c>
    </row>
    <row r="21" spans="1:12" x14ac:dyDescent="0.45">
      <c r="A21" s="302"/>
      <c r="B21" s="66"/>
      <c r="C21" s="67"/>
      <c r="D21" s="193">
        <f t="shared" si="0"/>
        <v>0</v>
      </c>
      <c r="E21" s="194">
        <f t="shared" si="1"/>
        <v>0</v>
      </c>
      <c r="F21" s="195">
        <f t="shared" si="2"/>
        <v>0</v>
      </c>
      <c r="G21" s="71"/>
      <c r="H21" s="196">
        <f t="shared" si="3"/>
        <v>0</v>
      </c>
      <c r="I21" s="194">
        <f t="shared" si="4"/>
        <v>0</v>
      </c>
      <c r="J21" s="197">
        <f t="shared" si="5"/>
        <v>0</v>
      </c>
      <c r="K21" s="198">
        <f t="shared" si="6"/>
        <v>0</v>
      </c>
      <c r="L21" s="184">
        <f t="shared" si="7"/>
        <v>0</v>
      </c>
    </row>
    <row r="22" spans="1:12" x14ac:dyDescent="0.45">
      <c r="A22" s="302"/>
      <c r="B22" s="66"/>
      <c r="C22" s="67"/>
      <c r="D22" s="193">
        <f t="shared" si="0"/>
        <v>0</v>
      </c>
      <c r="E22" s="194">
        <f t="shared" si="1"/>
        <v>0</v>
      </c>
      <c r="F22" s="195">
        <f t="shared" si="2"/>
        <v>0</v>
      </c>
      <c r="G22" s="71"/>
      <c r="H22" s="196">
        <f t="shared" si="3"/>
        <v>0</v>
      </c>
      <c r="I22" s="194">
        <f t="shared" si="4"/>
        <v>0</v>
      </c>
      <c r="J22" s="197">
        <f t="shared" si="5"/>
        <v>0</v>
      </c>
      <c r="K22" s="198">
        <f t="shared" si="6"/>
        <v>0</v>
      </c>
      <c r="L22" s="191">
        <f t="shared" si="7"/>
        <v>0</v>
      </c>
    </row>
    <row r="23" spans="1:12" x14ac:dyDescent="0.45">
      <c r="A23" s="302"/>
      <c r="B23" s="66"/>
      <c r="C23" s="67"/>
      <c r="D23" s="193">
        <f t="shared" ref="D23:D32" si="8">C23-B23</f>
        <v>0</v>
      </c>
      <c r="E23" s="194">
        <f t="shared" ref="E23:E32" si="9">D23</f>
        <v>0</v>
      </c>
      <c r="F23" s="195">
        <f t="shared" ref="F23:F32" si="10">E23*24</f>
        <v>0</v>
      </c>
      <c r="G23" s="71"/>
      <c r="H23" s="196">
        <f t="shared" ref="H23:H32" si="11">G23</f>
        <v>0</v>
      </c>
      <c r="I23" s="194">
        <f t="shared" ref="I23:I32" si="12">H23*24</f>
        <v>0</v>
      </c>
      <c r="J23" s="197">
        <f t="shared" ref="J23:J32" si="13">F23-I23</f>
        <v>0</v>
      </c>
      <c r="K23" s="198">
        <f t="shared" si="6"/>
        <v>0</v>
      </c>
      <c r="L23" s="184">
        <f t="shared" ref="L23:L32" si="14">L22-J23</f>
        <v>0</v>
      </c>
    </row>
    <row r="24" spans="1:12" x14ac:dyDescent="0.45">
      <c r="A24" s="302"/>
      <c r="B24" s="66"/>
      <c r="C24" s="67"/>
      <c r="D24" s="193">
        <f t="shared" si="8"/>
        <v>0</v>
      </c>
      <c r="E24" s="194">
        <f t="shared" si="9"/>
        <v>0</v>
      </c>
      <c r="F24" s="195">
        <f t="shared" si="10"/>
        <v>0</v>
      </c>
      <c r="G24" s="71"/>
      <c r="H24" s="196">
        <f t="shared" si="11"/>
        <v>0</v>
      </c>
      <c r="I24" s="194">
        <f t="shared" si="12"/>
        <v>0</v>
      </c>
      <c r="J24" s="197">
        <f t="shared" si="13"/>
        <v>0</v>
      </c>
      <c r="K24" s="198">
        <f t="shared" si="6"/>
        <v>0</v>
      </c>
      <c r="L24" s="192">
        <f t="shared" si="14"/>
        <v>0</v>
      </c>
    </row>
    <row r="25" spans="1:12" x14ac:dyDescent="0.45">
      <c r="A25" s="302"/>
      <c r="B25" s="66"/>
      <c r="C25" s="67"/>
      <c r="D25" s="193">
        <f t="shared" si="8"/>
        <v>0</v>
      </c>
      <c r="E25" s="194">
        <f t="shared" si="9"/>
        <v>0</v>
      </c>
      <c r="F25" s="195">
        <f t="shared" si="10"/>
        <v>0</v>
      </c>
      <c r="G25" s="71"/>
      <c r="H25" s="196">
        <f t="shared" si="11"/>
        <v>0</v>
      </c>
      <c r="I25" s="194">
        <f t="shared" si="12"/>
        <v>0</v>
      </c>
      <c r="J25" s="197">
        <f t="shared" si="13"/>
        <v>0</v>
      </c>
      <c r="K25" s="198">
        <f t="shared" si="6"/>
        <v>0</v>
      </c>
      <c r="L25" s="192">
        <f t="shared" si="14"/>
        <v>0</v>
      </c>
    </row>
    <row r="26" spans="1:12" x14ac:dyDescent="0.45">
      <c r="A26" s="302"/>
      <c r="B26" s="66"/>
      <c r="C26" s="67"/>
      <c r="D26" s="193">
        <f t="shared" si="8"/>
        <v>0</v>
      </c>
      <c r="E26" s="194">
        <f t="shared" si="9"/>
        <v>0</v>
      </c>
      <c r="F26" s="195">
        <f t="shared" si="10"/>
        <v>0</v>
      </c>
      <c r="G26" s="71"/>
      <c r="H26" s="196">
        <f t="shared" si="11"/>
        <v>0</v>
      </c>
      <c r="I26" s="194">
        <f t="shared" si="12"/>
        <v>0</v>
      </c>
      <c r="J26" s="197">
        <f t="shared" si="13"/>
        <v>0</v>
      </c>
      <c r="K26" s="198">
        <f t="shared" si="6"/>
        <v>0</v>
      </c>
      <c r="L26" s="192">
        <f t="shared" si="14"/>
        <v>0</v>
      </c>
    </row>
    <row r="27" spans="1:12" x14ac:dyDescent="0.45">
      <c r="A27" s="302"/>
      <c r="B27" s="66"/>
      <c r="C27" s="67"/>
      <c r="D27" s="193">
        <f t="shared" si="8"/>
        <v>0</v>
      </c>
      <c r="E27" s="194">
        <f t="shared" si="9"/>
        <v>0</v>
      </c>
      <c r="F27" s="195">
        <f t="shared" si="10"/>
        <v>0</v>
      </c>
      <c r="G27" s="71"/>
      <c r="H27" s="196">
        <f t="shared" si="11"/>
        <v>0</v>
      </c>
      <c r="I27" s="194">
        <f t="shared" si="12"/>
        <v>0</v>
      </c>
      <c r="J27" s="197">
        <f t="shared" si="13"/>
        <v>0</v>
      </c>
      <c r="K27" s="198">
        <f t="shared" si="6"/>
        <v>0</v>
      </c>
      <c r="L27" s="191">
        <f t="shared" si="14"/>
        <v>0</v>
      </c>
    </row>
    <row r="28" spans="1:12" x14ac:dyDescent="0.45">
      <c r="A28" s="302"/>
      <c r="B28" s="66"/>
      <c r="C28" s="67"/>
      <c r="D28" s="193">
        <f t="shared" si="8"/>
        <v>0</v>
      </c>
      <c r="E28" s="194">
        <f t="shared" si="9"/>
        <v>0</v>
      </c>
      <c r="F28" s="195">
        <f t="shared" si="10"/>
        <v>0</v>
      </c>
      <c r="G28" s="71"/>
      <c r="H28" s="196">
        <f t="shared" si="11"/>
        <v>0</v>
      </c>
      <c r="I28" s="194">
        <f t="shared" si="12"/>
        <v>0</v>
      </c>
      <c r="J28" s="197">
        <f t="shared" si="13"/>
        <v>0</v>
      </c>
      <c r="K28" s="198">
        <f t="shared" si="6"/>
        <v>0</v>
      </c>
      <c r="L28" s="184">
        <f t="shared" si="14"/>
        <v>0</v>
      </c>
    </row>
    <row r="29" spans="1:12" x14ac:dyDescent="0.45">
      <c r="A29" s="302"/>
      <c r="B29" s="66"/>
      <c r="C29" s="67"/>
      <c r="D29" s="193">
        <f t="shared" si="8"/>
        <v>0</v>
      </c>
      <c r="E29" s="194">
        <f t="shared" si="9"/>
        <v>0</v>
      </c>
      <c r="F29" s="195">
        <f t="shared" si="10"/>
        <v>0</v>
      </c>
      <c r="G29" s="71"/>
      <c r="H29" s="196">
        <f t="shared" si="11"/>
        <v>0</v>
      </c>
      <c r="I29" s="194">
        <f t="shared" si="12"/>
        <v>0</v>
      </c>
      <c r="J29" s="197">
        <f t="shared" si="13"/>
        <v>0</v>
      </c>
      <c r="K29" s="198">
        <f t="shared" si="6"/>
        <v>0</v>
      </c>
      <c r="L29" s="192">
        <f t="shared" si="14"/>
        <v>0</v>
      </c>
    </row>
    <row r="30" spans="1:12" x14ac:dyDescent="0.45">
      <c r="A30" s="302"/>
      <c r="B30" s="66"/>
      <c r="C30" s="67"/>
      <c r="D30" s="193">
        <f t="shared" si="8"/>
        <v>0</v>
      </c>
      <c r="E30" s="194">
        <f t="shared" si="9"/>
        <v>0</v>
      </c>
      <c r="F30" s="195">
        <f t="shared" si="10"/>
        <v>0</v>
      </c>
      <c r="G30" s="71"/>
      <c r="H30" s="196">
        <f t="shared" si="11"/>
        <v>0</v>
      </c>
      <c r="I30" s="194">
        <f t="shared" si="12"/>
        <v>0</v>
      </c>
      <c r="J30" s="197">
        <f t="shared" si="13"/>
        <v>0</v>
      </c>
      <c r="K30" s="198">
        <f t="shared" si="6"/>
        <v>0</v>
      </c>
      <c r="L30" s="192">
        <f t="shared" si="14"/>
        <v>0</v>
      </c>
    </row>
    <row r="31" spans="1:12" x14ac:dyDescent="0.45">
      <c r="A31" s="302"/>
      <c r="B31" s="66"/>
      <c r="C31" s="67"/>
      <c r="D31" s="193">
        <f t="shared" si="8"/>
        <v>0</v>
      </c>
      <c r="E31" s="194">
        <f t="shared" si="9"/>
        <v>0</v>
      </c>
      <c r="F31" s="195">
        <f t="shared" si="10"/>
        <v>0</v>
      </c>
      <c r="G31" s="71"/>
      <c r="H31" s="196">
        <f t="shared" si="11"/>
        <v>0</v>
      </c>
      <c r="I31" s="194">
        <f t="shared" si="12"/>
        <v>0</v>
      </c>
      <c r="J31" s="197">
        <f t="shared" si="13"/>
        <v>0</v>
      </c>
      <c r="K31" s="198">
        <f t="shared" si="6"/>
        <v>0</v>
      </c>
      <c r="L31" s="191">
        <f t="shared" si="14"/>
        <v>0</v>
      </c>
    </row>
    <row r="32" spans="1:12" ht="17.5" thickBot="1" x14ac:dyDescent="0.5">
      <c r="A32" s="302"/>
      <c r="B32" s="66"/>
      <c r="C32" s="67"/>
      <c r="D32" s="303">
        <f t="shared" si="8"/>
        <v>0</v>
      </c>
      <c r="E32" s="304">
        <f t="shared" si="9"/>
        <v>0</v>
      </c>
      <c r="F32" s="305">
        <f t="shared" si="10"/>
        <v>0</v>
      </c>
      <c r="G32" s="71"/>
      <c r="H32" s="306">
        <f t="shared" si="11"/>
        <v>0</v>
      </c>
      <c r="I32" s="304">
        <f t="shared" si="12"/>
        <v>0</v>
      </c>
      <c r="J32" s="203">
        <f t="shared" si="13"/>
        <v>0</v>
      </c>
      <c r="K32" s="204">
        <f t="shared" si="6"/>
        <v>0</v>
      </c>
      <c r="L32" s="205">
        <f t="shared" si="14"/>
        <v>0</v>
      </c>
    </row>
    <row r="33" spans="1:18" ht="18" thickTop="1" thickBot="1" x14ac:dyDescent="0.5">
      <c r="A33" s="419" t="s">
        <v>13</v>
      </c>
      <c r="B33" s="420"/>
      <c r="C33" s="420"/>
      <c r="D33" s="420"/>
      <c r="E33" s="420"/>
      <c r="F33" s="420"/>
      <c r="G33" s="420"/>
      <c r="H33" s="420"/>
      <c r="I33" s="420"/>
      <c r="J33" s="420"/>
      <c r="K33" s="420"/>
      <c r="L33" s="42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'15 Mar-28 Mar'!J35:L35</f>
        <v>Spring Semester TOTAL</v>
      </c>
      <c r="K35" s="425"/>
      <c r="L35" s="425"/>
      <c r="M35" s="164"/>
    </row>
    <row r="36" spans="1:18" ht="20" x14ac:dyDescent="0.55000000000000004">
      <c r="A36" s="25" t="s">
        <v>16</v>
      </c>
      <c r="B36" s="469">
        <f>G10*B37</f>
        <v>0</v>
      </c>
      <c r="C36" s="470"/>
      <c r="D36" s="241"/>
      <c r="E36" s="241"/>
      <c r="F36" s="241"/>
      <c r="G36" s="241"/>
      <c r="H36" s="241"/>
      <c r="I36" s="241"/>
      <c r="J36" s="469">
        <f>'4 Jan-17 Jan'!B36+'18 Jan-31 Jan'!B36+'1 Feb-14 Feb'!B36+'15 Feb-28 Feb'!B36+'1 Mar-14 Mar'!B36+'15 Mar-28 Mar'!B36+B36</f>
        <v>0</v>
      </c>
      <c r="K36" s="466"/>
      <c r="L36" s="466"/>
      <c r="M36" s="164"/>
    </row>
    <row r="37" spans="1:18" s="217" customFormat="1" ht="23.5" x14ac:dyDescent="0.65">
      <c r="A37" s="211" t="s">
        <v>14</v>
      </c>
      <c r="B37" s="467">
        <f>SUM(J14:J32)</f>
        <v>0</v>
      </c>
      <c r="C37" s="468"/>
      <c r="D37" s="307"/>
      <c r="E37" s="307"/>
      <c r="F37" s="307"/>
      <c r="G37" s="307"/>
      <c r="H37" s="307"/>
      <c r="I37" s="307"/>
      <c r="J37" s="465">
        <f>'4 Jan-17 Jan'!B37+'18 Jan-31 Jan'!B37+'1 Feb-14 Feb'!B37+'15 Feb-28 Feb'!B37+'1 Mar-14 Mar'!B37+'15 Mar-28 Mar'!B37+B37</f>
        <v>0</v>
      </c>
      <c r="K37" s="466"/>
      <c r="L37" s="466"/>
      <c r="M37" s="216"/>
    </row>
    <row r="38" spans="1:18" s="217" customFormat="1" ht="23.5" x14ac:dyDescent="0.65">
      <c r="A38" s="211"/>
      <c r="B38" s="218"/>
      <c r="C38" s="414" t="s">
        <v>88</v>
      </c>
      <c r="D38" s="415"/>
      <c r="E38" s="415"/>
      <c r="F38" s="415"/>
      <c r="G38" s="415"/>
      <c r="H38" s="415"/>
      <c r="I38" s="415"/>
      <c r="J38" s="415"/>
      <c r="K38" s="246">
        <f>L32</f>
        <v>0</v>
      </c>
      <c r="L38" s="219"/>
      <c r="M38" s="216"/>
    </row>
    <row r="39" spans="1:18" ht="43.5" customHeight="1" x14ac:dyDescent="0.45">
      <c r="A39" s="430"/>
      <c r="B39" s="430"/>
      <c r="C39" s="430"/>
      <c r="D39" s="164"/>
      <c r="E39" s="164"/>
      <c r="F39" s="164"/>
      <c r="H39" s="164"/>
      <c r="I39" s="164"/>
      <c r="J39" s="164"/>
      <c r="K39" s="220">
        <f ca="1">TODAY()</f>
        <v>46027</v>
      </c>
      <c r="L39" s="164"/>
      <c r="M39" s="164"/>
    </row>
    <row r="40" spans="1:18" x14ac:dyDescent="0.45">
      <c r="A40" s="431" t="s">
        <v>19</v>
      </c>
      <c r="B40" s="432"/>
      <c r="C40" s="432"/>
      <c r="D40" s="164"/>
      <c r="E40" s="164"/>
      <c r="F40" s="164"/>
      <c r="H40" s="164"/>
      <c r="I40" s="164"/>
      <c r="J40" s="164"/>
      <c r="K40" s="221" t="s">
        <v>12</v>
      </c>
      <c r="L40" s="164"/>
      <c r="M40" s="164"/>
    </row>
    <row r="41" spans="1:18" ht="18.5" x14ac:dyDescent="0.45">
      <c r="A41" s="247" t="s">
        <v>110</v>
      </c>
      <c r="B41" s="308" t="str">
        <f>'Spring 2026 Pay Schedule '!C17</f>
        <v>Friday, April 24th, 2026</v>
      </c>
      <c r="C41" s="247"/>
      <c r="D41" s="164"/>
      <c r="E41" s="164"/>
      <c r="F41" s="164"/>
      <c r="G41" s="164"/>
      <c r="H41" s="164"/>
      <c r="I41" s="164"/>
      <c r="J41" s="164"/>
      <c r="K41" s="164"/>
      <c r="L41" s="164"/>
    </row>
    <row r="42" spans="1:18" ht="35.25" customHeight="1" thickBot="1" x14ac:dyDescent="0.5">
      <c r="A42" s="430"/>
      <c r="B42" s="430"/>
      <c r="C42" s="430"/>
    </row>
    <row r="43" spans="1:18" x14ac:dyDescent="0.45">
      <c r="A43" s="431" t="s">
        <v>86</v>
      </c>
      <c r="B43" s="432"/>
      <c r="C43" s="432"/>
      <c r="F43" s="225" t="s">
        <v>12</v>
      </c>
    </row>
    <row r="44" spans="1:18" ht="21.75" customHeight="1" x14ac:dyDescent="0.45">
      <c r="A44" s="410" t="s">
        <v>87</v>
      </c>
      <c r="B44" s="411"/>
      <c r="C44" s="411"/>
      <c r="D44" s="411"/>
      <c r="E44" s="411"/>
      <c r="F44" s="411"/>
      <c r="G44" s="411"/>
      <c r="H44" s="411"/>
      <c r="I44" s="411"/>
      <c r="J44" s="411"/>
      <c r="K44" s="411"/>
      <c r="L44" s="411"/>
      <c r="M44" s="226"/>
      <c r="N44" s="226"/>
      <c r="O44" s="226"/>
      <c r="P44" s="226"/>
    </row>
    <row r="45" spans="1:18" ht="54.7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63"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heet="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700-000000000000}">
      <formula1>46110</formula1>
      <formula2>46123</formula2>
    </dataValidation>
    <dataValidation type="textLength" operator="equal" allowBlank="1" showInputMessage="1" showErrorMessage="1" errorTitle="Incorrect number of digits" error="The speedtype must have eight digits" sqref="B6 J6:K6 B8 J8:K8" xr:uid="{00000000-0002-0000-0700-000001000000}">
      <formula1>8</formula1>
    </dataValidation>
    <dataValidation type="decimal" allowBlank="1" showInputMessage="1" showErrorMessage="1" error="Student Employee pay rates must be between $7.28 - $18.00." sqref="G10" xr:uid="{00000000-0002-0000-0700-000002000000}">
      <formula1>7.28</formula1>
      <formula2>18</formula2>
    </dataValidation>
    <dataValidation type="textLength" operator="equal" allowBlank="1" showInputMessage="1" showErrorMessage="1" error="An Employee ID number is 6 digits long." sqref="G4" xr:uid="{00000000-0002-0000-07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7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700-000000000000}"/>
    <hyperlink ref="A49" r:id="rId2" display="For the most up-to-date form, see our website at:  http://www.uccs.edu/~stuemp/formstuemp.htm" xr:uid="{00000000-0004-0000-0700-000001000000}"/>
    <hyperlink ref="A49:L49" r:id="rId3" display="For the most up-to-date form, see our website at:  http://www.uccs.edu/~stuemp/formstuemp.shtml" xr:uid="{00000000-0004-0000-07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79998168889431442"/>
    <pageSetUpPr fitToPage="1"/>
  </sheetPr>
  <dimension ref="A1:R319"/>
  <sheetViews>
    <sheetView topLeftCell="A10" workbookViewId="0">
      <selection activeCell="A18" sqref="A18"/>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36" t="s">
        <v>0</v>
      </c>
      <c r="B1" s="437"/>
      <c r="C1" s="437"/>
      <c r="D1" s="437"/>
      <c r="E1" s="437"/>
      <c r="F1" s="437"/>
      <c r="G1" s="437"/>
      <c r="H1" s="437"/>
      <c r="I1" s="437"/>
      <c r="J1" s="437"/>
      <c r="K1" s="437"/>
      <c r="L1" s="438"/>
    </row>
    <row r="2" spans="1:12" s="1" customFormat="1" ht="33" customHeight="1" x14ac:dyDescent="0.85">
      <c r="A2" s="439" t="s">
        <v>1</v>
      </c>
      <c r="B2" s="366"/>
      <c r="C2" s="366"/>
      <c r="D2" s="366"/>
      <c r="E2" s="366"/>
      <c r="F2" s="366"/>
      <c r="G2" s="366"/>
      <c r="H2" s="366"/>
      <c r="I2" s="366"/>
      <c r="J2" s="366"/>
      <c r="K2" s="366"/>
      <c r="L2" s="440"/>
    </row>
    <row r="3" spans="1:12" ht="33.75" customHeight="1" thickBot="1" x14ac:dyDescent="0.7">
      <c r="A3" s="141"/>
      <c r="B3" s="142" t="s">
        <v>108</v>
      </c>
      <c r="C3" s="143" t="str">
        <f>'Spring 2026 Pay Schedule '!A19</f>
        <v>12 April - 25 April</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'4 Jan-17 Jan'!G4</f>
        <v>0</v>
      </c>
      <c r="H4" s="148"/>
      <c r="I4" s="148"/>
      <c r="J4" s="148"/>
      <c r="K4" s="147" t="s">
        <v>3</v>
      </c>
      <c r="L4" s="150">
        <f>'29 Mar - 11 Apr'!L4</f>
        <v>0</v>
      </c>
    </row>
    <row r="5" spans="1:12" x14ac:dyDescent="0.45">
      <c r="A5" s="151"/>
      <c r="B5" s="152"/>
      <c r="L5" s="153"/>
    </row>
    <row r="6" spans="1:12" ht="17.5" thickBot="1" x14ac:dyDescent="0.5">
      <c r="A6" s="151" t="s">
        <v>84</v>
      </c>
      <c r="B6" s="154">
        <f>'29 Mar - 11 Apr'!B6</f>
        <v>0</v>
      </c>
      <c r="C6" s="155" t="str">
        <f>'29 Mar - 11 Apr'!C6</f>
        <v>Percent</v>
      </c>
      <c r="G6" s="156" t="s">
        <v>84</v>
      </c>
      <c r="H6" s="156"/>
      <c r="I6" s="156"/>
      <c r="J6" s="444">
        <f>'29 Mar - 11 Apr'!J6:K6</f>
        <v>0</v>
      </c>
      <c r="K6" s="444"/>
      <c r="L6" s="157" t="str">
        <f>'29 Mar - 11 Apr'!L6</f>
        <v>Percent</v>
      </c>
    </row>
    <row r="7" spans="1:12" x14ac:dyDescent="0.45">
      <c r="A7" s="151"/>
      <c r="J7" s="152"/>
      <c r="K7" s="152"/>
      <c r="L7" s="153"/>
    </row>
    <row r="8" spans="1:12" ht="17.5" thickBot="1" x14ac:dyDescent="0.5">
      <c r="A8" s="151" t="s">
        <v>84</v>
      </c>
      <c r="B8" s="154">
        <f>'29 Mar - 11 Apr'!B8</f>
        <v>0</v>
      </c>
      <c r="C8" s="155" t="str">
        <f>'29 Mar - 11 Apr'!C8</f>
        <v>Percent</v>
      </c>
      <c r="G8" s="156" t="s">
        <v>84</v>
      </c>
      <c r="H8" s="156"/>
      <c r="I8" s="156"/>
      <c r="J8" s="445">
        <f>'29 Mar - 11 Apr'!J8:K8</f>
        <v>0</v>
      </c>
      <c r="K8" s="445"/>
      <c r="L8" s="157" t="str">
        <f>'29 Mar - 11 Apr'!L8</f>
        <v>Percent</v>
      </c>
    </row>
    <row r="9" spans="1:12" ht="27.75" customHeight="1" thickBot="1" x14ac:dyDescent="0.5">
      <c r="A9" s="151" t="s">
        <v>5</v>
      </c>
      <c r="B9" s="370">
        <f>'4 Jan-17 Jan'!B9:C9</f>
        <v>0</v>
      </c>
      <c r="C9" s="370"/>
      <c r="D9" s="158"/>
      <c r="E9" s="158"/>
      <c r="F9" s="158"/>
      <c r="G9" s="158"/>
      <c r="H9" s="158"/>
      <c r="I9" s="158"/>
      <c r="J9" s="158"/>
      <c r="K9" s="159" t="s">
        <v>6</v>
      </c>
      <c r="L9" s="160" t="str">
        <f>'29 Mar - 11 Apr'!L9</f>
        <v>Spring 2026</v>
      </c>
    </row>
    <row r="10" spans="1:12" ht="17.5" thickBot="1" x14ac:dyDescent="0.5">
      <c r="A10" s="151" t="s">
        <v>7</v>
      </c>
      <c r="B10" s="161">
        <f>'4 Jan-17 Jan'!B10</f>
        <v>0</v>
      </c>
      <c r="C10" s="159" t="s">
        <v>8</v>
      </c>
      <c r="D10" s="158"/>
      <c r="E10" s="158"/>
      <c r="F10" s="158"/>
      <c r="G10" s="162">
        <f>'29 Mar - 11 Apr'!G10</f>
        <v>0</v>
      </c>
      <c r="H10" s="158"/>
      <c r="I10" s="158"/>
      <c r="J10" s="441" t="s">
        <v>21</v>
      </c>
      <c r="K10" s="411"/>
      <c r="L10" s="163">
        <f>IF(G10&lt;1,0,(B10-'29 Mar - 11 Apr'!J36)/G10)</f>
        <v>0</v>
      </c>
    </row>
    <row r="11" spans="1:12" ht="39" customHeight="1" thickBot="1" x14ac:dyDescent="0.5">
      <c r="A11" s="442" t="s">
        <v>9</v>
      </c>
      <c r="B11" s="443"/>
      <c r="C11" s="443"/>
      <c r="D11" s="164"/>
      <c r="E11" s="164"/>
      <c r="F11" s="164"/>
      <c r="G11" s="165">
        <f>L10/6</f>
        <v>0</v>
      </c>
      <c r="H11" s="158"/>
      <c r="I11" s="158"/>
      <c r="J11" s="158"/>
      <c r="K11" s="158"/>
      <c r="L11" s="166"/>
    </row>
    <row r="12" spans="1:12" ht="20" thickBot="1" x14ac:dyDescent="0.5">
      <c r="A12" s="416"/>
      <c r="B12" s="417"/>
      <c r="C12" s="417"/>
      <c r="D12" s="417"/>
      <c r="E12" s="417"/>
      <c r="F12" s="417"/>
      <c r="G12" s="417"/>
      <c r="H12" s="417"/>
      <c r="I12" s="417"/>
      <c r="J12" s="417"/>
      <c r="K12" s="417"/>
      <c r="L12" s="418"/>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301" t="s">
        <v>18</v>
      </c>
    </row>
    <row r="14" spans="1:12" x14ac:dyDescent="0.45">
      <c r="A14" s="309"/>
      <c r="B14" s="66"/>
      <c r="C14" s="67"/>
      <c r="D14" s="178">
        <f>C14-B14</f>
        <v>0</v>
      </c>
      <c r="E14" s="179">
        <f>D14</f>
        <v>0</v>
      </c>
      <c r="F14" s="180">
        <f>E14*24</f>
        <v>0</v>
      </c>
      <c r="G14" s="71"/>
      <c r="H14" s="181">
        <f>G14</f>
        <v>0</v>
      </c>
      <c r="I14" s="179">
        <f>H14*24</f>
        <v>0</v>
      </c>
      <c r="J14" s="182">
        <f>F14-I14</f>
        <v>0</v>
      </c>
      <c r="K14" s="183">
        <f>J14*$G$10</f>
        <v>0</v>
      </c>
      <c r="L14" s="192">
        <f>L10-J14</f>
        <v>0</v>
      </c>
    </row>
    <row r="15" spans="1:12" x14ac:dyDescent="0.45">
      <c r="A15" s="309"/>
      <c r="B15" s="66"/>
      <c r="C15" s="67"/>
      <c r="D15" s="178">
        <f t="shared" ref="D15:D32" si="0">C15-B15</f>
        <v>0</v>
      </c>
      <c r="E15" s="179">
        <f t="shared" ref="E15:E32" si="1">D15</f>
        <v>0</v>
      </c>
      <c r="F15" s="180">
        <f t="shared" ref="F15:F32" si="2">E15*24</f>
        <v>0</v>
      </c>
      <c r="G15" s="71"/>
      <c r="H15" s="181">
        <f t="shared" ref="H15:H32" si="3">G15</f>
        <v>0</v>
      </c>
      <c r="I15" s="179">
        <f t="shared" ref="I15:I32" si="4">H15*24</f>
        <v>0</v>
      </c>
      <c r="J15" s="182">
        <f t="shared" ref="J15:J32" si="5">F15-I15</f>
        <v>0</v>
      </c>
      <c r="K15" s="183">
        <f t="shared" ref="K15:K32" si="6">J15*$G$10</f>
        <v>0</v>
      </c>
      <c r="L15" s="191">
        <f>L14-J15</f>
        <v>0</v>
      </c>
    </row>
    <row r="16" spans="1:12" x14ac:dyDescent="0.45">
      <c r="A16" s="309"/>
      <c r="B16" s="66"/>
      <c r="C16" s="67"/>
      <c r="D16" s="178">
        <f t="shared" si="0"/>
        <v>0</v>
      </c>
      <c r="E16" s="179">
        <f t="shared" si="1"/>
        <v>0</v>
      </c>
      <c r="F16" s="180">
        <f t="shared" si="2"/>
        <v>0</v>
      </c>
      <c r="G16" s="71"/>
      <c r="H16" s="181">
        <f t="shared" si="3"/>
        <v>0</v>
      </c>
      <c r="I16" s="179">
        <f t="shared" si="4"/>
        <v>0</v>
      </c>
      <c r="J16" s="182">
        <f t="shared" si="5"/>
        <v>0</v>
      </c>
      <c r="K16" s="183">
        <f t="shared" si="6"/>
        <v>0</v>
      </c>
      <c r="L16" s="184">
        <f t="shared" ref="L16:L32" si="7">L15-J16</f>
        <v>0</v>
      </c>
    </row>
    <row r="17" spans="1:12" x14ac:dyDescent="0.45">
      <c r="A17" s="309"/>
      <c r="B17" s="66"/>
      <c r="C17" s="67"/>
      <c r="D17" s="178">
        <f t="shared" si="0"/>
        <v>0</v>
      </c>
      <c r="E17" s="179">
        <f t="shared" si="1"/>
        <v>0</v>
      </c>
      <c r="F17" s="180">
        <f t="shared" si="2"/>
        <v>0</v>
      </c>
      <c r="G17" s="71"/>
      <c r="H17" s="181">
        <f t="shared" si="3"/>
        <v>0</v>
      </c>
      <c r="I17" s="179">
        <f t="shared" si="4"/>
        <v>0</v>
      </c>
      <c r="J17" s="182">
        <f t="shared" si="5"/>
        <v>0</v>
      </c>
      <c r="K17" s="183">
        <f t="shared" si="6"/>
        <v>0</v>
      </c>
      <c r="L17" s="184">
        <f t="shared" si="7"/>
        <v>0</v>
      </c>
    </row>
    <row r="18" spans="1:12" x14ac:dyDescent="0.45">
      <c r="A18" s="309"/>
      <c r="B18" s="66"/>
      <c r="C18" s="67"/>
      <c r="D18" s="178">
        <f t="shared" si="0"/>
        <v>0</v>
      </c>
      <c r="E18" s="179">
        <f t="shared" si="1"/>
        <v>0</v>
      </c>
      <c r="F18" s="180">
        <f t="shared" si="2"/>
        <v>0</v>
      </c>
      <c r="G18" s="71"/>
      <c r="H18" s="181">
        <f t="shared" si="3"/>
        <v>0</v>
      </c>
      <c r="I18" s="179">
        <f t="shared" si="4"/>
        <v>0</v>
      </c>
      <c r="J18" s="182">
        <f t="shared" si="5"/>
        <v>0</v>
      </c>
      <c r="K18" s="183">
        <f t="shared" si="6"/>
        <v>0</v>
      </c>
      <c r="L18" s="191">
        <f t="shared" si="7"/>
        <v>0</v>
      </c>
    </row>
    <row r="19" spans="1:12" x14ac:dyDescent="0.45">
      <c r="A19" s="309"/>
      <c r="B19" s="66"/>
      <c r="C19" s="67"/>
      <c r="D19" s="178">
        <f t="shared" si="0"/>
        <v>0</v>
      </c>
      <c r="E19" s="179">
        <f t="shared" si="1"/>
        <v>0</v>
      </c>
      <c r="F19" s="180">
        <f t="shared" si="2"/>
        <v>0</v>
      </c>
      <c r="G19" s="71"/>
      <c r="H19" s="181">
        <f t="shared" si="3"/>
        <v>0</v>
      </c>
      <c r="I19" s="179">
        <f t="shared" si="4"/>
        <v>0</v>
      </c>
      <c r="J19" s="182">
        <f t="shared" si="5"/>
        <v>0</v>
      </c>
      <c r="K19" s="183">
        <f t="shared" si="6"/>
        <v>0</v>
      </c>
      <c r="L19" s="184">
        <f t="shared" si="7"/>
        <v>0</v>
      </c>
    </row>
    <row r="20" spans="1:12" x14ac:dyDescent="0.45">
      <c r="A20" s="309"/>
      <c r="B20" s="66"/>
      <c r="C20" s="67"/>
      <c r="D20" s="178">
        <f t="shared" si="0"/>
        <v>0</v>
      </c>
      <c r="E20" s="179">
        <f t="shared" si="1"/>
        <v>0</v>
      </c>
      <c r="F20" s="180">
        <f t="shared" si="2"/>
        <v>0</v>
      </c>
      <c r="G20" s="71"/>
      <c r="H20" s="181">
        <f t="shared" si="3"/>
        <v>0</v>
      </c>
      <c r="I20" s="179">
        <f t="shared" si="4"/>
        <v>0</v>
      </c>
      <c r="J20" s="182">
        <f t="shared" si="5"/>
        <v>0</v>
      </c>
      <c r="K20" s="183">
        <f t="shared" si="6"/>
        <v>0</v>
      </c>
      <c r="L20" s="184">
        <f t="shared" si="7"/>
        <v>0</v>
      </c>
    </row>
    <row r="21" spans="1:12" x14ac:dyDescent="0.45">
      <c r="A21" s="309"/>
      <c r="B21" s="66"/>
      <c r="C21" s="67"/>
      <c r="D21" s="178">
        <f t="shared" si="0"/>
        <v>0</v>
      </c>
      <c r="E21" s="179">
        <f t="shared" si="1"/>
        <v>0</v>
      </c>
      <c r="F21" s="180">
        <f t="shared" si="2"/>
        <v>0</v>
      </c>
      <c r="G21" s="71"/>
      <c r="H21" s="181">
        <f t="shared" si="3"/>
        <v>0</v>
      </c>
      <c r="I21" s="179">
        <f t="shared" si="4"/>
        <v>0</v>
      </c>
      <c r="J21" s="182">
        <f t="shared" si="5"/>
        <v>0</v>
      </c>
      <c r="K21" s="183">
        <f t="shared" si="6"/>
        <v>0</v>
      </c>
      <c r="L21" s="184">
        <f t="shared" si="7"/>
        <v>0</v>
      </c>
    </row>
    <row r="22" spans="1:12" x14ac:dyDescent="0.45">
      <c r="A22" s="309"/>
      <c r="B22" s="66"/>
      <c r="C22" s="67"/>
      <c r="D22" s="178">
        <f t="shared" si="0"/>
        <v>0</v>
      </c>
      <c r="E22" s="179">
        <f t="shared" si="1"/>
        <v>0</v>
      </c>
      <c r="F22" s="180">
        <f t="shared" si="2"/>
        <v>0</v>
      </c>
      <c r="G22" s="71"/>
      <c r="H22" s="181">
        <f t="shared" si="3"/>
        <v>0</v>
      </c>
      <c r="I22" s="179">
        <f t="shared" si="4"/>
        <v>0</v>
      </c>
      <c r="J22" s="182">
        <f t="shared" si="5"/>
        <v>0</v>
      </c>
      <c r="K22" s="183">
        <f t="shared" si="6"/>
        <v>0</v>
      </c>
      <c r="L22" s="184">
        <f t="shared" si="7"/>
        <v>0</v>
      </c>
    </row>
    <row r="23" spans="1:12" x14ac:dyDescent="0.45">
      <c r="A23" s="309"/>
      <c r="B23" s="66"/>
      <c r="C23" s="67"/>
      <c r="D23" s="178">
        <f t="shared" si="0"/>
        <v>0</v>
      </c>
      <c r="E23" s="179">
        <f t="shared" si="1"/>
        <v>0</v>
      </c>
      <c r="F23" s="180">
        <f t="shared" si="2"/>
        <v>0</v>
      </c>
      <c r="G23" s="71"/>
      <c r="H23" s="181">
        <f t="shared" si="3"/>
        <v>0</v>
      </c>
      <c r="I23" s="179">
        <f t="shared" si="4"/>
        <v>0</v>
      </c>
      <c r="J23" s="182">
        <f t="shared" si="5"/>
        <v>0</v>
      </c>
      <c r="K23" s="183">
        <f t="shared" si="6"/>
        <v>0</v>
      </c>
      <c r="L23" s="191">
        <f t="shared" si="7"/>
        <v>0</v>
      </c>
    </row>
    <row r="24" spans="1:12" x14ac:dyDescent="0.45">
      <c r="A24" s="309"/>
      <c r="B24" s="66"/>
      <c r="C24" s="67"/>
      <c r="D24" s="178">
        <f t="shared" si="0"/>
        <v>0</v>
      </c>
      <c r="E24" s="179">
        <f t="shared" si="1"/>
        <v>0</v>
      </c>
      <c r="F24" s="180">
        <f t="shared" si="2"/>
        <v>0</v>
      </c>
      <c r="G24" s="71"/>
      <c r="H24" s="181">
        <f t="shared" si="3"/>
        <v>0</v>
      </c>
      <c r="I24" s="179">
        <f t="shared" si="4"/>
        <v>0</v>
      </c>
      <c r="J24" s="182">
        <f t="shared" si="5"/>
        <v>0</v>
      </c>
      <c r="K24" s="183">
        <f t="shared" si="6"/>
        <v>0</v>
      </c>
      <c r="L24" s="184">
        <f t="shared" si="7"/>
        <v>0</v>
      </c>
    </row>
    <row r="25" spans="1:12" x14ac:dyDescent="0.45">
      <c r="A25" s="309"/>
      <c r="B25" s="66"/>
      <c r="C25" s="67"/>
      <c r="D25" s="178">
        <f t="shared" si="0"/>
        <v>0</v>
      </c>
      <c r="E25" s="179">
        <f t="shared" si="1"/>
        <v>0</v>
      </c>
      <c r="F25" s="180">
        <f t="shared" si="2"/>
        <v>0</v>
      </c>
      <c r="G25" s="71"/>
      <c r="H25" s="181">
        <f t="shared" si="3"/>
        <v>0</v>
      </c>
      <c r="I25" s="179">
        <f t="shared" si="4"/>
        <v>0</v>
      </c>
      <c r="J25" s="182">
        <f t="shared" si="5"/>
        <v>0</v>
      </c>
      <c r="K25" s="183">
        <f t="shared" si="6"/>
        <v>0</v>
      </c>
      <c r="L25" s="184">
        <f t="shared" si="7"/>
        <v>0</v>
      </c>
    </row>
    <row r="26" spans="1:12" x14ac:dyDescent="0.45">
      <c r="A26" s="309"/>
      <c r="B26" s="66"/>
      <c r="C26" s="67"/>
      <c r="D26" s="178">
        <f t="shared" si="0"/>
        <v>0</v>
      </c>
      <c r="E26" s="179">
        <f t="shared" si="1"/>
        <v>0</v>
      </c>
      <c r="F26" s="180">
        <f t="shared" si="2"/>
        <v>0</v>
      </c>
      <c r="G26" s="71"/>
      <c r="H26" s="181">
        <f t="shared" si="3"/>
        <v>0</v>
      </c>
      <c r="I26" s="179">
        <f t="shared" si="4"/>
        <v>0</v>
      </c>
      <c r="J26" s="182">
        <f t="shared" si="5"/>
        <v>0</v>
      </c>
      <c r="K26" s="183">
        <f t="shared" si="6"/>
        <v>0</v>
      </c>
      <c r="L26" s="184">
        <f t="shared" si="7"/>
        <v>0</v>
      </c>
    </row>
    <row r="27" spans="1:12" x14ac:dyDescent="0.45">
      <c r="A27" s="309"/>
      <c r="B27" s="66"/>
      <c r="C27" s="67"/>
      <c r="D27" s="178">
        <f t="shared" si="0"/>
        <v>0</v>
      </c>
      <c r="E27" s="179">
        <f t="shared" si="1"/>
        <v>0</v>
      </c>
      <c r="F27" s="180">
        <f t="shared" si="2"/>
        <v>0</v>
      </c>
      <c r="G27" s="71"/>
      <c r="H27" s="181">
        <f t="shared" si="3"/>
        <v>0</v>
      </c>
      <c r="I27" s="179">
        <f t="shared" si="4"/>
        <v>0</v>
      </c>
      <c r="J27" s="182">
        <f t="shared" si="5"/>
        <v>0</v>
      </c>
      <c r="K27" s="183">
        <f t="shared" si="6"/>
        <v>0</v>
      </c>
      <c r="L27" s="184">
        <f t="shared" si="7"/>
        <v>0</v>
      </c>
    </row>
    <row r="28" spans="1:12" x14ac:dyDescent="0.45">
      <c r="A28" s="309"/>
      <c r="B28" s="66"/>
      <c r="C28" s="67"/>
      <c r="D28" s="178">
        <f t="shared" si="0"/>
        <v>0</v>
      </c>
      <c r="E28" s="179">
        <f t="shared" si="1"/>
        <v>0</v>
      </c>
      <c r="F28" s="180">
        <f t="shared" si="2"/>
        <v>0</v>
      </c>
      <c r="G28" s="71"/>
      <c r="H28" s="181">
        <f t="shared" si="3"/>
        <v>0</v>
      </c>
      <c r="I28" s="179">
        <f t="shared" si="4"/>
        <v>0</v>
      </c>
      <c r="J28" s="182">
        <f t="shared" si="5"/>
        <v>0</v>
      </c>
      <c r="K28" s="183">
        <f t="shared" si="6"/>
        <v>0</v>
      </c>
      <c r="L28" s="192">
        <f t="shared" si="7"/>
        <v>0</v>
      </c>
    </row>
    <row r="29" spans="1:12" x14ac:dyDescent="0.45">
      <c r="A29" s="309"/>
      <c r="B29" s="66"/>
      <c r="C29" s="67"/>
      <c r="D29" s="178">
        <f t="shared" si="0"/>
        <v>0</v>
      </c>
      <c r="E29" s="179">
        <f t="shared" si="1"/>
        <v>0</v>
      </c>
      <c r="F29" s="180">
        <f t="shared" si="2"/>
        <v>0</v>
      </c>
      <c r="G29" s="71"/>
      <c r="H29" s="181">
        <f t="shared" si="3"/>
        <v>0</v>
      </c>
      <c r="I29" s="179">
        <f t="shared" si="4"/>
        <v>0</v>
      </c>
      <c r="J29" s="182">
        <f t="shared" si="5"/>
        <v>0</v>
      </c>
      <c r="K29" s="183">
        <f t="shared" si="6"/>
        <v>0</v>
      </c>
      <c r="L29" s="191">
        <f t="shared" si="7"/>
        <v>0</v>
      </c>
    </row>
    <row r="30" spans="1:12" x14ac:dyDescent="0.45">
      <c r="A30" s="309"/>
      <c r="B30" s="66"/>
      <c r="C30" s="67"/>
      <c r="D30" s="178">
        <f t="shared" si="0"/>
        <v>0</v>
      </c>
      <c r="E30" s="179">
        <f t="shared" si="1"/>
        <v>0</v>
      </c>
      <c r="F30" s="180">
        <f t="shared" si="2"/>
        <v>0</v>
      </c>
      <c r="G30" s="71"/>
      <c r="H30" s="181">
        <f t="shared" si="3"/>
        <v>0</v>
      </c>
      <c r="I30" s="179">
        <f t="shared" si="4"/>
        <v>0</v>
      </c>
      <c r="J30" s="182">
        <f t="shared" si="5"/>
        <v>0</v>
      </c>
      <c r="K30" s="183">
        <f t="shared" si="6"/>
        <v>0</v>
      </c>
      <c r="L30" s="184">
        <f t="shared" si="7"/>
        <v>0</v>
      </c>
    </row>
    <row r="31" spans="1:12" x14ac:dyDescent="0.45">
      <c r="A31" s="309"/>
      <c r="B31" s="66"/>
      <c r="C31" s="67"/>
      <c r="D31" s="178">
        <f t="shared" si="0"/>
        <v>0</v>
      </c>
      <c r="E31" s="179">
        <f t="shared" si="1"/>
        <v>0</v>
      </c>
      <c r="F31" s="180">
        <f t="shared" si="2"/>
        <v>0</v>
      </c>
      <c r="G31" s="71"/>
      <c r="H31" s="181">
        <f t="shared" si="3"/>
        <v>0</v>
      </c>
      <c r="I31" s="179">
        <f t="shared" si="4"/>
        <v>0</v>
      </c>
      <c r="J31" s="182">
        <f t="shared" si="5"/>
        <v>0</v>
      </c>
      <c r="K31" s="183">
        <f t="shared" si="6"/>
        <v>0</v>
      </c>
      <c r="L31" s="191">
        <f t="shared" si="7"/>
        <v>0</v>
      </c>
    </row>
    <row r="32" spans="1:12" ht="17.5" thickBot="1" x14ac:dyDescent="0.5">
      <c r="A32" s="309"/>
      <c r="B32" s="66"/>
      <c r="C32" s="67"/>
      <c r="D32" s="303">
        <f t="shared" si="0"/>
        <v>0</v>
      </c>
      <c r="E32" s="304">
        <f t="shared" si="1"/>
        <v>0</v>
      </c>
      <c r="F32" s="305">
        <f t="shared" si="2"/>
        <v>0</v>
      </c>
      <c r="G32" s="71"/>
      <c r="H32" s="306">
        <f t="shared" si="3"/>
        <v>0</v>
      </c>
      <c r="I32" s="304">
        <f t="shared" si="4"/>
        <v>0</v>
      </c>
      <c r="J32" s="203">
        <f t="shared" si="5"/>
        <v>0</v>
      </c>
      <c r="K32" s="204">
        <f t="shared" si="6"/>
        <v>0</v>
      </c>
      <c r="L32" s="205">
        <f t="shared" si="7"/>
        <v>0</v>
      </c>
    </row>
    <row r="33" spans="1:18" ht="18" thickTop="1" thickBot="1" x14ac:dyDescent="0.5">
      <c r="A33" s="419" t="s">
        <v>13</v>
      </c>
      <c r="B33" s="420"/>
      <c r="C33" s="420"/>
      <c r="D33" s="420"/>
      <c r="E33" s="420"/>
      <c r="F33" s="420"/>
      <c r="G33" s="420"/>
      <c r="H33" s="420"/>
      <c r="I33" s="420"/>
      <c r="J33" s="420"/>
      <c r="K33" s="420"/>
      <c r="L33" s="42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2" t="s">
        <v>77</v>
      </c>
      <c r="C35" s="423"/>
      <c r="D35" s="164"/>
      <c r="E35" s="164"/>
      <c r="F35" s="164"/>
      <c r="G35" s="164"/>
      <c r="H35" s="164"/>
      <c r="I35" s="164"/>
      <c r="J35" s="424" t="str">
        <f>'29 Mar - 11 Apr'!J35:L35</f>
        <v>Spring Semester TOTAL</v>
      </c>
      <c r="K35" s="425"/>
      <c r="L35" s="425"/>
      <c r="M35" s="164"/>
    </row>
    <row r="36" spans="1:18" ht="20" x14ac:dyDescent="0.55000000000000004">
      <c r="A36" s="25" t="s">
        <v>16</v>
      </c>
      <c r="B36" s="469">
        <f>G10*B37</f>
        <v>0</v>
      </c>
      <c r="C36" s="470"/>
      <c r="D36" s="241"/>
      <c r="E36" s="241"/>
      <c r="F36" s="241"/>
      <c r="G36" s="241"/>
      <c r="H36" s="241"/>
      <c r="I36" s="241"/>
      <c r="J36" s="469">
        <f>'4 Jan-17 Jan'!B36+'18 Jan-31 Jan'!B36+'1 Feb-14 Feb'!B36+'15 Feb-28 Feb'!B36+'1 Mar-14 Mar'!B36+'15 Mar-28 Mar'!B36+'29 Mar - 11 Apr'!B36+B36</f>
        <v>0</v>
      </c>
      <c r="K36" s="466"/>
      <c r="L36" s="466"/>
      <c r="M36" s="164"/>
    </row>
    <row r="37" spans="1:18" s="217" customFormat="1" ht="23.5" x14ac:dyDescent="0.65">
      <c r="A37" s="211" t="s">
        <v>14</v>
      </c>
      <c r="B37" s="467">
        <f>SUM(J14:J32)</f>
        <v>0</v>
      </c>
      <c r="C37" s="468"/>
      <c r="D37" s="307"/>
      <c r="E37" s="307"/>
      <c r="F37" s="307"/>
      <c r="G37" s="307"/>
      <c r="H37" s="307"/>
      <c r="I37" s="307"/>
      <c r="J37" s="465">
        <f>'4 Jan-17 Jan'!B37+'18 Jan-31 Jan'!B37+'1 Feb-14 Feb'!B37+'15 Feb-28 Feb'!B37+'1 Mar-14 Mar'!B37+'15 Mar-28 Mar'!B37+'29 Mar - 11 Apr'!B37+B37</f>
        <v>0</v>
      </c>
      <c r="K37" s="466"/>
      <c r="L37" s="466"/>
      <c r="M37" s="216"/>
    </row>
    <row r="38" spans="1:18" s="217" customFormat="1" ht="23.5" x14ac:dyDescent="0.65">
      <c r="A38" s="211"/>
      <c r="B38" s="218"/>
      <c r="C38" s="414" t="s">
        <v>88</v>
      </c>
      <c r="D38" s="415"/>
      <c r="E38" s="415"/>
      <c r="F38" s="415"/>
      <c r="G38" s="415"/>
      <c r="H38" s="415"/>
      <c r="I38" s="415"/>
      <c r="J38" s="415"/>
      <c r="K38" s="218">
        <f>L32</f>
        <v>0</v>
      </c>
      <c r="L38" s="219"/>
      <c r="M38" s="216"/>
    </row>
    <row r="39" spans="1:18" ht="43.5" customHeight="1" x14ac:dyDescent="0.45">
      <c r="A39" s="430"/>
      <c r="B39" s="430"/>
      <c r="C39" s="430"/>
      <c r="D39" s="164"/>
      <c r="E39" s="164"/>
      <c r="F39" s="164"/>
      <c r="H39" s="164"/>
      <c r="I39" s="164"/>
      <c r="J39" s="164"/>
      <c r="K39" s="220">
        <f ca="1">TODAY()</f>
        <v>46027</v>
      </c>
      <c r="L39" s="164"/>
      <c r="M39" s="164"/>
    </row>
    <row r="40" spans="1:18" x14ac:dyDescent="0.45">
      <c r="A40" s="431" t="s">
        <v>19</v>
      </c>
      <c r="B40" s="432"/>
      <c r="C40" s="432"/>
      <c r="D40" s="164"/>
      <c r="E40" s="164"/>
      <c r="F40" s="164"/>
      <c r="H40" s="164"/>
      <c r="I40" s="164"/>
      <c r="J40" s="164"/>
      <c r="K40" s="221" t="s">
        <v>12</v>
      </c>
      <c r="L40" s="164"/>
      <c r="M40" s="164"/>
    </row>
    <row r="41" spans="1:18" ht="21.75" customHeight="1" x14ac:dyDescent="0.45">
      <c r="A41" s="247" t="s">
        <v>110</v>
      </c>
      <c r="B41" s="223" t="str">
        <f>'Spring 2026 Pay Schedule '!C19</f>
        <v>Friday, May 8th, 2026</v>
      </c>
      <c r="C41" s="247"/>
      <c r="D41" s="164"/>
      <c r="E41" s="164"/>
      <c r="F41" s="164"/>
      <c r="G41" s="164"/>
      <c r="H41" s="164"/>
      <c r="I41" s="164"/>
      <c r="J41" s="164"/>
      <c r="K41" s="164"/>
      <c r="L41" s="164"/>
    </row>
    <row r="42" spans="1:18" ht="35.25" customHeight="1" thickBot="1" x14ac:dyDescent="0.5">
      <c r="A42" s="430"/>
      <c r="B42" s="430"/>
      <c r="C42" s="430"/>
    </row>
    <row r="43" spans="1:18" x14ac:dyDescent="0.45">
      <c r="A43" s="431" t="s">
        <v>86</v>
      </c>
      <c r="B43" s="432"/>
      <c r="C43" s="432"/>
      <c r="F43" s="225" t="s">
        <v>12</v>
      </c>
    </row>
    <row r="44" spans="1:18" ht="21.75" customHeight="1" x14ac:dyDescent="0.45">
      <c r="A44" s="410" t="s">
        <v>87</v>
      </c>
      <c r="B44" s="411"/>
      <c r="C44" s="411"/>
      <c r="D44" s="411"/>
      <c r="E44" s="411"/>
      <c r="F44" s="411"/>
      <c r="G44" s="411"/>
      <c r="H44" s="411"/>
      <c r="I44" s="411"/>
      <c r="J44" s="411"/>
      <c r="K44" s="411"/>
      <c r="L44" s="411"/>
      <c r="M44" s="226"/>
      <c r="N44" s="226"/>
      <c r="O44" s="226"/>
      <c r="P44" s="226"/>
    </row>
    <row r="45" spans="1:18" ht="59.25" customHeight="1" x14ac:dyDescent="0.45">
      <c r="A45" s="380" t="s">
        <v>106</v>
      </c>
      <c r="B45" s="381"/>
      <c r="C45" s="381"/>
      <c r="D45" s="381"/>
      <c r="E45" s="381"/>
      <c r="F45" s="381"/>
      <c r="G45" s="381"/>
      <c r="H45" s="381"/>
      <c r="I45" s="381"/>
      <c r="J45" s="381"/>
      <c r="K45" s="381"/>
      <c r="L45" s="381"/>
      <c r="M45" s="381"/>
      <c r="N45" s="381"/>
      <c r="O45" s="24"/>
      <c r="P45" s="24"/>
      <c r="Q45" s="24"/>
      <c r="R45" s="24"/>
    </row>
    <row r="46" spans="1:18" ht="56.25" customHeight="1" x14ac:dyDescent="0.45">
      <c r="A46" s="380" t="s">
        <v>107</v>
      </c>
      <c r="B46" s="381"/>
      <c r="C46" s="381"/>
      <c r="D46" s="381"/>
      <c r="E46" s="381"/>
      <c r="F46" s="381"/>
      <c r="G46" s="381"/>
      <c r="H46" s="381"/>
      <c r="I46" s="381"/>
      <c r="J46" s="381"/>
      <c r="K46" s="381"/>
      <c r="L46" s="381"/>
      <c r="M46" s="381"/>
      <c r="N46" s="227"/>
      <c r="O46" s="24"/>
      <c r="P46" s="24"/>
      <c r="Q46" s="24"/>
      <c r="R46" s="24"/>
    </row>
    <row r="47" spans="1:18" ht="27.75" customHeight="1" x14ac:dyDescent="0.45">
      <c r="A47" s="228" t="s">
        <v>20</v>
      </c>
      <c r="B47" s="433"/>
      <c r="C47" s="434"/>
      <c r="D47" s="435"/>
      <c r="E47" s="435"/>
      <c r="F47" s="435"/>
      <c r="G47" s="434"/>
      <c r="H47" s="434"/>
      <c r="I47" s="434"/>
      <c r="J47" s="434"/>
      <c r="K47" s="434"/>
      <c r="L47" s="434"/>
    </row>
    <row r="48" spans="1:18" x14ac:dyDescent="0.45">
      <c r="B48" s="429"/>
      <c r="C48" s="429"/>
      <c r="D48" s="429"/>
      <c r="E48" s="429"/>
      <c r="F48" s="429"/>
      <c r="G48" s="429"/>
      <c r="H48" s="429"/>
      <c r="I48" s="429"/>
      <c r="J48" s="429"/>
      <c r="K48" s="429"/>
      <c r="L48" s="429"/>
    </row>
    <row r="49" spans="1:12" s="158" customFormat="1" ht="24.75" customHeight="1" x14ac:dyDescent="0.45">
      <c r="A49" s="391" t="s">
        <v>92</v>
      </c>
      <c r="B49" s="391"/>
      <c r="C49" s="391"/>
      <c r="D49" s="391"/>
      <c r="E49" s="391"/>
      <c r="F49" s="391"/>
      <c r="G49" s="391"/>
      <c r="H49" s="391"/>
      <c r="I49" s="391"/>
      <c r="J49" s="391"/>
      <c r="K49" s="391"/>
      <c r="L49" s="391"/>
    </row>
    <row r="50" spans="1:12" s="158" customFormat="1" x14ac:dyDescent="0.45">
      <c r="A50" s="428" t="s">
        <v>96</v>
      </c>
      <c r="B50" s="428"/>
      <c r="C50" s="428"/>
      <c r="D50" s="428"/>
      <c r="E50" s="428"/>
      <c r="F50" s="428"/>
      <c r="G50" s="428"/>
      <c r="H50" s="428"/>
      <c r="I50" s="428"/>
      <c r="J50" s="428"/>
      <c r="K50" s="428"/>
      <c r="L50" s="428"/>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row r="319" spans="1:1" hidden="1" x14ac:dyDescent="0.45"/>
  </sheetData>
  <sheetProtection sheet="1"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800-000000000000}">
      <formula1>46124</formula1>
      <formula2>46137</formula2>
    </dataValidation>
    <dataValidation type="textLength" operator="equal" allowBlank="1" showInputMessage="1" showErrorMessage="1" errorTitle="Incorrect number of digits" error="The speedtype must have eight digits" sqref="B6 J6:K6 B8 J8:K8" xr:uid="{00000000-0002-0000-0800-000001000000}">
      <formula1>8</formula1>
    </dataValidation>
    <dataValidation type="decimal" allowBlank="1" showInputMessage="1" showErrorMessage="1" error="Student Employee pay rates must be between $7.28 - $18.00." sqref="G10" xr:uid="{00000000-0002-0000-0800-000002000000}">
      <formula1>7.64</formula1>
      <formula2>18</formula2>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800-000003000000}">
      <formula1>OFFSET($A$53,0,0,COUNTA($A:$A),1)</formula1>
    </dataValidation>
    <dataValidation type="textLength" allowBlank="1" showInputMessage="1" showErrorMessage="1" error="An employee id is 6 digits long" sqref="G4" xr:uid="{00000000-0002-0000-0800-000004000000}">
      <formula1>6</formula1>
      <formula2>6</formula2>
    </dataValidation>
  </dataValidations>
  <hyperlinks>
    <hyperlink ref="A50:L50" r:id="rId1" display="If you are having problems with the timesheet or have any questions please contact Student Employment at 719.262.3454 or e-mail us at stuemp@uccs.edu" xr:uid="{00000000-0004-0000-0800-000000000000}"/>
    <hyperlink ref="A49" r:id="rId2" display="For the most up-to-date form, see our website at:  http://www.uccs.edu/~stuemp/formstuemp.htm" xr:uid="{00000000-0004-0000-0800-000001000000}"/>
    <hyperlink ref="A49:L49" r:id="rId3" display="For the most up-to-date form, see our website at:  http://www.uccs.edu/~stuemp/formstuemp.shtml" xr:uid="{00000000-0004-0000-08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Spring 2026 Pay Schedule </vt:lpstr>
      <vt:lpstr>4 Jan-17 Jan</vt:lpstr>
      <vt:lpstr>18 Jan-31 Jan</vt:lpstr>
      <vt:lpstr>1 Feb-14 Feb</vt:lpstr>
      <vt:lpstr>15 Feb-28 Feb</vt:lpstr>
      <vt:lpstr>1 Mar-14 Mar</vt:lpstr>
      <vt:lpstr>15 Mar-28 Mar</vt:lpstr>
      <vt:lpstr>29 Mar - 11 Apr</vt:lpstr>
      <vt:lpstr>12 Apr-25 Apr</vt:lpstr>
      <vt:lpstr>26 Apr-9 May</vt:lpstr>
      <vt:lpstr>10 May - 23 May</vt:lpstr>
      <vt:lpstr>Spring 2026</vt:lpstr>
      <vt:lpstr>Date</vt:lpstr>
      <vt:lpstr>Dec_26___Jan_08</vt:lpstr>
      <vt:lpstr>Employee_Name</vt:lpstr>
      <vt:lpstr>Fall2011_Test_2</vt:lpstr>
      <vt:lpstr>'1 Feb-14 Feb'!Print_Area</vt:lpstr>
      <vt:lpstr>'1 Mar-14 Mar'!Print_Area</vt:lpstr>
      <vt:lpstr>'10 May - 23 May'!Print_Area</vt:lpstr>
      <vt:lpstr>'12 Apr-25 Apr'!Print_Area</vt:lpstr>
      <vt:lpstr>'15 Feb-28 Feb'!Print_Area</vt:lpstr>
      <vt:lpstr>'15 Mar-28 Mar'!Print_Area</vt:lpstr>
      <vt:lpstr>'18 Jan-31 Jan'!Print_Area</vt:lpstr>
      <vt:lpstr>'26 Apr-9 May'!Print_Area</vt:lpstr>
      <vt:lpstr>'29 Mar - 11 Apr'!Print_Area</vt:lpstr>
      <vt:lpstr>'4 Jan-17 Jan'!Print_Area</vt:lpstr>
      <vt:lpstr>'Spring 2026 Pay Schedule '!Print_Area</vt:lpstr>
      <vt:lpstr>Sep_16</vt:lpstr>
      <vt:lpstr>Test_2</vt:lpstr>
    </vt:vector>
  </TitlesOfParts>
  <Company>UCCS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msanton</dc:creator>
  <cp:lastModifiedBy>Shannon Cable</cp:lastModifiedBy>
  <cp:lastPrinted>2014-02-17T19:20:18Z</cp:lastPrinted>
  <dcterms:created xsi:type="dcterms:W3CDTF">2002-10-16T15:25:28Z</dcterms:created>
  <dcterms:modified xsi:type="dcterms:W3CDTF">2026-01-05T20:56:15Z</dcterms:modified>
</cp:coreProperties>
</file>