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ThisWorkbook" defaultThemeVersion="124226"/>
  <mc:AlternateContent xmlns:mc="http://schemas.openxmlformats.org/markup-compatibility/2006">
    <mc:Choice Requires="x15">
      <x15ac:absPath xmlns:x15ac="http://schemas.microsoft.com/office/spreadsheetml/2010/11/ac" url="M:\Student Employment\Correspondence\Forms and Flyers\Timesheet Templates_TRRs\2026\"/>
    </mc:Choice>
  </mc:AlternateContent>
  <xr:revisionPtr revIDLastSave="0" documentId="8_{95CE06C9-5BC5-426E-B768-DCEBD90410C3}" xr6:coauthVersionLast="47" xr6:coauthVersionMax="47" xr10:uidLastSave="{00000000-0000-0000-0000-000000000000}"/>
  <bookViews>
    <workbookView xWindow="-110" yWindow="-110" windowWidth="38620" windowHeight="21100" firstSheet="2" activeTab="1" xr2:uid="{00000000-000D-0000-FFFF-FFFF00000000}"/>
  </bookViews>
  <sheets>
    <sheet name="Fall 2026 Pay Schedule " sheetId="3" r:id="rId1"/>
    <sheet name="30 Aug-12 Sep" sheetId="1" r:id="rId2"/>
    <sheet name="12 Sep-26 Sep" sheetId="5" r:id="rId3"/>
    <sheet name="27 Sep-10 Oct" sheetId="6" r:id="rId4"/>
    <sheet name="11 Oct-24 Oct" sheetId="11" r:id="rId5"/>
    <sheet name="25 Oct-7 Nov" sheetId="7" r:id="rId6"/>
    <sheet name="8 Nov-21 Nov" sheetId="15" r:id="rId7"/>
    <sheet name="22 Nov-5 Dec" sheetId="8" r:id="rId8"/>
    <sheet name="6 Dec-19 Dec" sheetId="9" r:id="rId9"/>
    <sheet name="20 Dec-2 Jan" sheetId="12" r:id="rId10"/>
    <sheet name="3 Jan-16 Jan" sheetId="21" r:id="rId11"/>
    <sheet name="Fall 2026" sheetId="22" r:id="rId12"/>
  </sheets>
  <definedNames>
    <definedName name="Date">'30 Aug-12 Sep'!$A$14</definedName>
    <definedName name="Dec_26___Jan_08">'Fall 2026 Pay Schedule '!$A$5</definedName>
    <definedName name="Employee_Name">'30 Aug-12 Sep'!$B$4</definedName>
    <definedName name="Fall2011_Test_2">'30 Aug-12 Sep'!$B$4</definedName>
    <definedName name="_xlnm.Print_Area" localSheetId="4">'11 Oct-24 Oct'!$A$1:$L$50</definedName>
    <definedName name="_xlnm.Print_Area" localSheetId="2">'12 Sep-26 Sep'!$A$1:$L$50</definedName>
    <definedName name="_xlnm.Print_Area" localSheetId="9">'20 Dec-2 Jan'!$A$1:$L$50</definedName>
    <definedName name="_xlnm.Print_Area" localSheetId="7">'22 Nov-5 Dec'!$A$1:$L$50</definedName>
    <definedName name="_xlnm.Print_Area" localSheetId="5">'25 Oct-7 Nov'!$A$1:$L$50</definedName>
    <definedName name="_xlnm.Print_Area" localSheetId="3">'27 Sep-10 Oct'!$A$1:$L$50</definedName>
    <definedName name="_xlnm.Print_Area" localSheetId="10">'3 Jan-16 Jan'!$A$1:$L$50</definedName>
    <definedName name="_xlnm.Print_Area" localSheetId="1">'30 Aug-12 Sep'!$A$1:$L$50</definedName>
    <definedName name="_xlnm.Print_Area" localSheetId="8">'6 Dec-19 Dec'!$A$1:$L$50</definedName>
    <definedName name="_xlnm.Print_Area" localSheetId="6">'8 Nov-21 Nov'!$A$1:$L$50</definedName>
    <definedName name="_xlnm.Print_Area" localSheetId="0">'Fall 2026 Pay Schedule '!$A$1:$G$26</definedName>
    <definedName name="Sep_16">'Fall 2026 Pay Schedule '!$C$7</definedName>
    <definedName name="Test_2">'30 Aug-12 Sep'!$B$4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B41" i="11"/>
  <c r="B41" i="6"/>
  <c r="B41" i="5"/>
  <c r="B41" i="1"/>
  <c r="L9" i="5" l="1"/>
  <c r="K39" i="1"/>
  <c r="B10" i="21"/>
  <c r="B10" i="12"/>
  <c r="B4" i="12"/>
  <c r="B10" i="9"/>
  <c r="G4" i="9"/>
  <c r="G4" i="12" s="1"/>
  <c r="G4" i="21" s="1"/>
  <c r="B4" i="9"/>
  <c r="B4" i="8"/>
  <c r="B41" i="21"/>
  <c r="B41" i="12"/>
  <c r="B41" i="9"/>
  <c r="B41" i="8"/>
  <c r="B41" i="15"/>
  <c r="B41" i="7"/>
  <c r="C3" i="21"/>
  <c r="C3" i="12"/>
  <c r="C3" i="9"/>
  <c r="C3" i="8"/>
  <c r="C3" i="15"/>
  <c r="C3" i="7"/>
  <c r="C3" i="11"/>
  <c r="C3" i="6"/>
  <c r="C3" i="5"/>
  <c r="C3" i="1"/>
  <c r="B9" i="21"/>
  <c r="B9" i="9"/>
  <c r="B9" i="8"/>
  <c r="B9" i="15"/>
  <c r="B9" i="7"/>
  <c r="B9" i="11"/>
  <c r="B9" i="6"/>
  <c r="B9" i="5"/>
  <c r="G10" i="6"/>
  <c r="G10" i="5"/>
  <c r="B10" i="6"/>
  <c r="B10" i="7" s="1"/>
  <c r="B10" i="15" s="1"/>
  <c r="B10" i="8" s="1"/>
  <c r="B10" i="5"/>
  <c r="L4" i="21"/>
  <c r="B4" i="5"/>
  <c r="B4" i="21" s="1"/>
  <c r="J8" i="5"/>
  <c r="J8" i="6" s="1"/>
  <c r="J8" i="7" s="1"/>
  <c r="J8" i="15" s="1"/>
  <c r="J8" i="8" s="1"/>
  <c r="J8" i="9" s="1"/>
  <c r="J8" i="12" s="1"/>
  <c r="J8" i="21" s="1"/>
  <c r="H32" i="21"/>
  <c r="I32" i="21" s="1"/>
  <c r="H31" i="21"/>
  <c r="I31" i="21" s="1"/>
  <c r="H30" i="21"/>
  <c r="I30" i="21" s="1"/>
  <c r="H29" i="21"/>
  <c r="I29" i="21"/>
  <c r="H28" i="21"/>
  <c r="I28" i="21" s="1"/>
  <c r="H27" i="21"/>
  <c r="I27" i="21" s="1"/>
  <c r="D32" i="21"/>
  <c r="E32" i="21" s="1"/>
  <c r="F32" i="21" s="1"/>
  <c r="D31" i="21"/>
  <c r="E31" i="21"/>
  <c r="F31" i="21" s="1"/>
  <c r="J31" i="21" s="1"/>
  <c r="D30" i="21"/>
  <c r="E30" i="21" s="1"/>
  <c r="F30" i="21" s="1"/>
  <c r="D29" i="21"/>
  <c r="E29" i="21" s="1"/>
  <c r="F29" i="21" s="1"/>
  <c r="D28" i="21"/>
  <c r="E28" i="21" s="1"/>
  <c r="F28" i="21" s="1"/>
  <c r="D27" i="21"/>
  <c r="E27" i="21" s="1"/>
  <c r="F27" i="21" s="1"/>
  <c r="H32" i="7"/>
  <c r="I32" i="7" s="1"/>
  <c r="H31" i="7"/>
  <c r="I31" i="7"/>
  <c r="H30" i="7"/>
  <c r="I30" i="7" s="1"/>
  <c r="H29" i="7"/>
  <c r="I29" i="7" s="1"/>
  <c r="H28" i="7"/>
  <c r="I28" i="7" s="1"/>
  <c r="H27" i="7"/>
  <c r="I27" i="7" s="1"/>
  <c r="H26" i="7"/>
  <c r="I26" i="7" s="1"/>
  <c r="D32" i="7"/>
  <c r="E32" i="7" s="1"/>
  <c r="F32" i="7" s="1"/>
  <c r="D31" i="7"/>
  <c r="E31" i="7" s="1"/>
  <c r="F31" i="7" s="1"/>
  <c r="D30" i="7"/>
  <c r="E30" i="7" s="1"/>
  <c r="F30" i="7" s="1"/>
  <c r="D29" i="7"/>
  <c r="E29" i="7" s="1"/>
  <c r="F29" i="7" s="1"/>
  <c r="D28" i="7"/>
  <c r="E28" i="7" s="1"/>
  <c r="F28" i="7" s="1"/>
  <c r="J28" i="7" s="1"/>
  <c r="D27" i="7"/>
  <c r="E27" i="7" s="1"/>
  <c r="F27" i="7" s="1"/>
  <c r="D26" i="7"/>
  <c r="E26" i="7" s="1"/>
  <c r="F26" i="7" s="1"/>
  <c r="H32" i="11"/>
  <c r="I32" i="11" s="1"/>
  <c r="H31" i="11"/>
  <c r="I31" i="11" s="1"/>
  <c r="H30" i="11"/>
  <c r="I30" i="11" s="1"/>
  <c r="H29" i="11"/>
  <c r="I29" i="11" s="1"/>
  <c r="H28" i="11"/>
  <c r="I28" i="11" s="1"/>
  <c r="H27" i="11"/>
  <c r="I27" i="11"/>
  <c r="H26" i="11"/>
  <c r="I26" i="11" s="1"/>
  <c r="H25" i="11"/>
  <c r="I25" i="11" s="1"/>
  <c r="H24" i="11"/>
  <c r="I24" i="11" s="1"/>
  <c r="D32" i="11"/>
  <c r="E32" i="11" s="1"/>
  <c r="F32" i="11" s="1"/>
  <c r="D31" i="11"/>
  <c r="E31" i="11" s="1"/>
  <c r="F31" i="11" s="1"/>
  <c r="D30" i="11"/>
  <c r="E30" i="11" s="1"/>
  <c r="F30" i="11" s="1"/>
  <c r="D29" i="11"/>
  <c r="E29" i="11" s="1"/>
  <c r="F29" i="11" s="1"/>
  <c r="D28" i="11"/>
  <c r="E28" i="11" s="1"/>
  <c r="F28" i="11" s="1"/>
  <c r="D27" i="11"/>
  <c r="E27" i="11" s="1"/>
  <c r="F27" i="11" s="1"/>
  <c r="D26" i="11"/>
  <c r="E26" i="11" s="1"/>
  <c r="F26" i="11" s="1"/>
  <c r="D25" i="11"/>
  <c r="E25" i="11" s="1"/>
  <c r="F25" i="11" s="1"/>
  <c r="D32" i="6"/>
  <c r="E32" i="6" s="1"/>
  <c r="F32" i="6" s="1"/>
  <c r="D31" i="6"/>
  <c r="E31" i="6" s="1"/>
  <c r="F31" i="6" s="1"/>
  <c r="D30" i="6"/>
  <c r="E30" i="6" s="1"/>
  <c r="F30" i="6" s="1"/>
  <c r="D29" i="6"/>
  <c r="E29" i="6" s="1"/>
  <c r="F29" i="6" s="1"/>
  <c r="D28" i="6"/>
  <c r="E28" i="6" s="1"/>
  <c r="F28" i="6" s="1"/>
  <c r="D27" i="6"/>
  <c r="E27" i="6" s="1"/>
  <c r="F27" i="6" s="1"/>
  <c r="D26" i="6"/>
  <c r="E26" i="6" s="1"/>
  <c r="F26" i="6" s="1"/>
  <c r="D25" i="6"/>
  <c r="E25" i="6" s="1"/>
  <c r="F25" i="6" s="1"/>
  <c r="H32" i="6"/>
  <c r="I32" i="6" s="1"/>
  <c r="H31" i="6"/>
  <c r="I31" i="6" s="1"/>
  <c r="H30" i="6"/>
  <c r="I30" i="6" s="1"/>
  <c r="H29" i="6"/>
  <c r="I29" i="6" s="1"/>
  <c r="H28" i="6"/>
  <c r="I28" i="6" s="1"/>
  <c r="H27" i="6"/>
  <c r="I27" i="6" s="1"/>
  <c r="H26" i="6"/>
  <c r="I26" i="6" s="1"/>
  <c r="H25" i="6"/>
  <c r="I25" i="6" s="1"/>
  <c r="H32" i="5"/>
  <c r="I32" i="5" s="1"/>
  <c r="H31" i="5"/>
  <c r="I31" i="5" s="1"/>
  <c r="H30" i="5"/>
  <c r="I30" i="5" s="1"/>
  <c r="H29" i="5"/>
  <c r="I29" i="5" s="1"/>
  <c r="H28" i="5"/>
  <c r="I28" i="5" s="1"/>
  <c r="H27" i="5"/>
  <c r="I27" i="5" s="1"/>
  <c r="D32" i="5"/>
  <c r="E32" i="5" s="1"/>
  <c r="F32" i="5" s="1"/>
  <c r="D31" i="5"/>
  <c r="E31" i="5" s="1"/>
  <c r="F31" i="5" s="1"/>
  <c r="D30" i="5"/>
  <c r="E30" i="5" s="1"/>
  <c r="F30" i="5" s="1"/>
  <c r="D29" i="5"/>
  <c r="E29" i="5" s="1"/>
  <c r="F29" i="5" s="1"/>
  <c r="D28" i="5"/>
  <c r="E28" i="5" s="1"/>
  <c r="F28" i="5" s="1"/>
  <c r="D27" i="5"/>
  <c r="E27" i="5" s="1"/>
  <c r="F27" i="5" s="1"/>
  <c r="J27" i="5" s="1"/>
  <c r="D26" i="5"/>
  <c r="E26" i="5" s="1"/>
  <c r="F26" i="5"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D32" i="1"/>
  <c r="E32" i="1" s="1"/>
  <c r="F32" i="1" s="1"/>
  <c r="D31" i="1"/>
  <c r="E31" i="1" s="1"/>
  <c r="F31" i="1" s="1"/>
  <c r="D30" i="1"/>
  <c r="E30" i="1"/>
  <c r="F30" i="1" s="1"/>
  <c r="D29" i="1"/>
  <c r="E29" i="1" s="1"/>
  <c r="F29" i="1" s="1"/>
  <c r="D28" i="1"/>
  <c r="E28" i="1" s="1"/>
  <c r="F28" i="1" s="1"/>
  <c r="D27" i="1"/>
  <c r="E27" i="1" s="1"/>
  <c r="F27" i="1" s="1"/>
  <c r="J27" i="1" s="1"/>
  <c r="K27" i="1" s="1"/>
  <c r="D26" i="1"/>
  <c r="E26" i="1" s="1"/>
  <c r="F26" i="1" s="1"/>
  <c r="D25" i="1"/>
  <c r="E25" i="1" s="1"/>
  <c r="F25" i="1" s="1"/>
  <c r="D24" i="1"/>
  <c r="E24" i="1" s="1"/>
  <c r="F24" i="1" s="1"/>
  <c r="D23" i="1"/>
  <c r="E23" i="1" s="1"/>
  <c r="F23" i="1" s="1"/>
  <c r="D22" i="1"/>
  <c r="E22" i="1" s="1"/>
  <c r="F22" i="1" s="1"/>
  <c r="D21" i="1"/>
  <c r="E21" i="1" s="1"/>
  <c r="F21" i="1" s="1"/>
  <c r="D20" i="1"/>
  <c r="E20" i="1" s="1"/>
  <c r="F20" i="1" s="1"/>
  <c r="J20" i="1" s="1"/>
  <c r="K20" i="1" s="1"/>
  <c r="D19" i="1"/>
  <c r="E19" i="1" s="1"/>
  <c r="F19" i="1" s="1"/>
  <c r="J19" i="1" s="1"/>
  <c r="K19" i="1" s="1"/>
  <c r="D18" i="1"/>
  <c r="E18" i="1"/>
  <c r="F18" i="1" s="1"/>
  <c r="D17" i="1"/>
  <c r="E17" i="1" s="1"/>
  <c r="F17" i="1" s="1"/>
  <c r="D16" i="1"/>
  <c r="E16" i="1" s="1"/>
  <c r="F16" i="1" s="1"/>
  <c r="D15" i="1"/>
  <c r="E15" i="1" s="1"/>
  <c r="F15" i="1" s="1"/>
  <c r="D15" i="12"/>
  <c r="E15" i="12" s="1"/>
  <c r="F15" i="12" s="1"/>
  <c r="H15" i="12"/>
  <c r="I15" i="12" s="1"/>
  <c r="D16" i="12"/>
  <c r="E16" i="12" s="1"/>
  <c r="F16" i="12" s="1"/>
  <c r="H16" i="12"/>
  <c r="I16" i="12" s="1"/>
  <c r="D17" i="12"/>
  <c r="E17" i="12" s="1"/>
  <c r="F17" i="12" s="1"/>
  <c r="H17" i="12"/>
  <c r="I17" i="12" s="1"/>
  <c r="D18" i="12"/>
  <c r="E18" i="12" s="1"/>
  <c r="F18" i="12" s="1"/>
  <c r="H18" i="12"/>
  <c r="I18" i="12" s="1"/>
  <c r="D19" i="12"/>
  <c r="E19" i="12" s="1"/>
  <c r="F19" i="12" s="1"/>
  <c r="H19" i="12"/>
  <c r="I19" i="12" s="1"/>
  <c r="D20" i="12"/>
  <c r="E20" i="12" s="1"/>
  <c r="F20" i="12" s="1"/>
  <c r="H20" i="12"/>
  <c r="I20" i="12" s="1"/>
  <c r="D21" i="12"/>
  <c r="E21" i="12" s="1"/>
  <c r="F21" i="12" s="1"/>
  <c r="H21" i="12"/>
  <c r="I21" i="12" s="1"/>
  <c r="D22" i="12"/>
  <c r="E22" i="12" s="1"/>
  <c r="F22" i="12" s="1"/>
  <c r="H22" i="12"/>
  <c r="I22" i="12" s="1"/>
  <c r="D23" i="12"/>
  <c r="E23" i="12" s="1"/>
  <c r="F23" i="12" s="1"/>
  <c r="H23" i="12"/>
  <c r="I23" i="12" s="1"/>
  <c r="D24" i="12"/>
  <c r="E24" i="12" s="1"/>
  <c r="F24" i="12" s="1"/>
  <c r="H24" i="12"/>
  <c r="I24" i="12" s="1"/>
  <c r="D25" i="12"/>
  <c r="E25" i="12" s="1"/>
  <c r="F25" i="12" s="1"/>
  <c r="H25" i="12"/>
  <c r="I25" i="12" s="1"/>
  <c r="D26" i="12"/>
  <c r="E26" i="12" s="1"/>
  <c r="F26" i="12" s="1"/>
  <c r="H26" i="12"/>
  <c r="I26" i="12" s="1"/>
  <c r="D27" i="12"/>
  <c r="E27" i="12" s="1"/>
  <c r="F27" i="12" s="1"/>
  <c r="H27" i="12"/>
  <c r="I27" i="12" s="1"/>
  <c r="D28" i="12"/>
  <c r="E28" i="12" s="1"/>
  <c r="F28" i="12" s="1"/>
  <c r="H28" i="12"/>
  <c r="I28" i="12" s="1"/>
  <c r="D29" i="12"/>
  <c r="E29" i="12"/>
  <c r="F29" i="12" s="1"/>
  <c r="H29" i="12"/>
  <c r="I29" i="12" s="1"/>
  <c r="D30" i="12"/>
  <c r="E30" i="12" s="1"/>
  <c r="F30" i="12" s="1"/>
  <c r="H30" i="12"/>
  <c r="I30" i="12" s="1"/>
  <c r="D31" i="12"/>
  <c r="E31" i="12" s="1"/>
  <c r="F31" i="12" s="1"/>
  <c r="H31" i="12"/>
  <c r="I31" i="12" s="1"/>
  <c r="D32" i="12"/>
  <c r="E32" i="12" s="1"/>
  <c r="F32" i="12" s="1"/>
  <c r="H32" i="12"/>
  <c r="I32" i="12" s="1"/>
  <c r="D15" i="9"/>
  <c r="E15" i="9" s="1"/>
  <c r="F15" i="9" s="1"/>
  <c r="H15" i="9"/>
  <c r="I15" i="9" s="1"/>
  <c r="D16" i="9"/>
  <c r="E16" i="9" s="1"/>
  <c r="F16" i="9" s="1"/>
  <c r="H16" i="9"/>
  <c r="I16" i="9" s="1"/>
  <c r="D17" i="9"/>
  <c r="E17" i="9" s="1"/>
  <c r="F17" i="9" s="1"/>
  <c r="H17" i="9"/>
  <c r="I17" i="9" s="1"/>
  <c r="D18" i="9"/>
  <c r="E18" i="9" s="1"/>
  <c r="F18" i="9" s="1"/>
  <c r="H18" i="9"/>
  <c r="I18" i="9" s="1"/>
  <c r="D19" i="9"/>
  <c r="E19" i="9" s="1"/>
  <c r="F19" i="9" s="1"/>
  <c r="H19" i="9"/>
  <c r="I19" i="9" s="1"/>
  <c r="D20" i="9"/>
  <c r="E20" i="9" s="1"/>
  <c r="F20" i="9" s="1"/>
  <c r="J20" i="9" s="1"/>
  <c r="H20" i="9"/>
  <c r="I20" i="9"/>
  <c r="D21" i="9"/>
  <c r="E21" i="9"/>
  <c r="F21" i="9" s="1"/>
  <c r="H21" i="9"/>
  <c r="I21" i="9" s="1"/>
  <c r="D22" i="9"/>
  <c r="E22" i="9" s="1"/>
  <c r="F22" i="9" s="1"/>
  <c r="H22" i="9"/>
  <c r="I22" i="9" s="1"/>
  <c r="D23" i="9"/>
  <c r="E23" i="9" s="1"/>
  <c r="F23" i="9" s="1"/>
  <c r="H23" i="9"/>
  <c r="I23" i="9" s="1"/>
  <c r="D24" i="9"/>
  <c r="E24" i="9" s="1"/>
  <c r="F24" i="9" s="1"/>
  <c r="H24" i="9"/>
  <c r="I24" i="9" s="1"/>
  <c r="D25" i="9"/>
  <c r="E25" i="9" s="1"/>
  <c r="F25" i="9" s="1"/>
  <c r="H25" i="9"/>
  <c r="I25" i="9" s="1"/>
  <c r="D26" i="9"/>
  <c r="E26" i="9"/>
  <c r="F26" i="9" s="1"/>
  <c r="H26" i="9"/>
  <c r="I26" i="9" s="1"/>
  <c r="D27" i="9"/>
  <c r="E27" i="9" s="1"/>
  <c r="F27" i="9" s="1"/>
  <c r="H27" i="9"/>
  <c r="I27" i="9" s="1"/>
  <c r="D28" i="9"/>
  <c r="E28" i="9" s="1"/>
  <c r="F28" i="9" s="1"/>
  <c r="H28" i="9"/>
  <c r="I28" i="9"/>
  <c r="D29" i="9"/>
  <c r="E29" i="9" s="1"/>
  <c r="F29" i="9" s="1"/>
  <c r="H29" i="9"/>
  <c r="I29" i="9" s="1"/>
  <c r="D30" i="9"/>
  <c r="E30" i="9" s="1"/>
  <c r="F30" i="9" s="1"/>
  <c r="H30" i="9"/>
  <c r="I30" i="9" s="1"/>
  <c r="D31" i="9"/>
  <c r="E31" i="9" s="1"/>
  <c r="F31" i="9" s="1"/>
  <c r="H31" i="9"/>
  <c r="I31" i="9" s="1"/>
  <c r="D32" i="9"/>
  <c r="E32" i="9" s="1"/>
  <c r="F32" i="9" s="1"/>
  <c r="H32" i="9"/>
  <c r="I32" i="9" s="1"/>
  <c r="D23" i="8"/>
  <c r="E23" i="8" s="1"/>
  <c r="F23" i="8" s="1"/>
  <c r="H23" i="8"/>
  <c r="I23" i="8" s="1"/>
  <c r="D24" i="8"/>
  <c r="E24" i="8" s="1"/>
  <c r="F24" i="8" s="1"/>
  <c r="H24" i="8"/>
  <c r="I24" i="8" s="1"/>
  <c r="D25" i="8"/>
  <c r="E25" i="8" s="1"/>
  <c r="F25" i="8" s="1"/>
  <c r="H25" i="8"/>
  <c r="I25" i="8" s="1"/>
  <c r="D26" i="8"/>
  <c r="E26" i="8" s="1"/>
  <c r="F26" i="8" s="1"/>
  <c r="H26" i="8"/>
  <c r="I26" i="8" s="1"/>
  <c r="D27" i="8"/>
  <c r="E27" i="8" s="1"/>
  <c r="F27" i="8" s="1"/>
  <c r="J27" i="8" s="1"/>
  <c r="H27" i="8"/>
  <c r="I27" i="8" s="1"/>
  <c r="D28" i="8"/>
  <c r="E28" i="8" s="1"/>
  <c r="F28" i="8" s="1"/>
  <c r="H28" i="8"/>
  <c r="I28" i="8" s="1"/>
  <c r="D29" i="8"/>
  <c r="E29" i="8" s="1"/>
  <c r="F29" i="8" s="1"/>
  <c r="H29" i="8"/>
  <c r="I29" i="8" s="1"/>
  <c r="D30" i="8"/>
  <c r="E30" i="8" s="1"/>
  <c r="F30" i="8" s="1"/>
  <c r="H30" i="8"/>
  <c r="I30" i="8" s="1"/>
  <c r="D31" i="8"/>
  <c r="E31" i="8" s="1"/>
  <c r="F31" i="8" s="1"/>
  <c r="H31" i="8"/>
  <c r="I31" i="8" s="1"/>
  <c r="D32" i="8"/>
  <c r="E32" i="8" s="1"/>
  <c r="F32" i="8" s="1"/>
  <c r="H32" i="8"/>
  <c r="I32" i="8" s="1"/>
  <c r="D27" i="15"/>
  <c r="E27" i="15" s="1"/>
  <c r="F27" i="15" s="1"/>
  <c r="H27" i="15"/>
  <c r="I27" i="15" s="1"/>
  <c r="D28" i="15"/>
  <c r="E28" i="15" s="1"/>
  <c r="F28" i="15" s="1"/>
  <c r="H28" i="15"/>
  <c r="I28" i="15" s="1"/>
  <c r="D29" i="15"/>
  <c r="E29" i="15" s="1"/>
  <c r="F29" i="15" s="1"/>
  <c r="H29" i="15"/>
  <c r="I29" i="15" s="1"/>
  <c r="D30" i="15"/>
  <c r="E30" i="15" s="1"/>
  <c r="F30" i="15" s="1"/>
  <c r="J30" i="15" s="1"/>
  <c r="H30" i="15"/>
  <c r="I30" i="15"/>
  <c r="D31" i="15"/>
  <c r="E31" i="15" s="1"/>
  <c r="F31" i="15" s="1"/>
  <c r="H31" i="15"/>
  <c r="I31" i="15" s="1"/>
  <c r="D32" i="15"/>
  <c r="E32" i="15"/>
  <c r="F32" i="15" s="1"/>
  <c r="H32" i="15"/>
  <c r="I32" i="15" s="1"/>
  <c r="D26" i="21"/>
  <c r="E26" i="21" s="1"/>
  <c r="F26" i="21" s="1"/>
  <c r="D25" i="21"/>
  <c r="E25" i="21" s="1"/>
  <c r="F25" i="21" s="1"/>
  <c r="D24" i="21"/>
  <c r="E24" i="21" s="1"/>
  <c r="F24" i="21" s="1"/>
  <c r="D23" i="21"/>
  <c r="E23" i="21"/>
  <c r="F23" i="21" s="1"/>
  <c r="D22" i="21"/>
  <c r="E22" i="21"/>
  <c r="F22" i="21" s="1"/>
  <c r="D21" i="21"/>
  <c r="E21" i="21" s="1"/>
  <c r="F21" i="21" s="1"/>
  <c r="D20" i="21"/>
  <c r="E20" i="21" s="1"/>
  <c r="F20" i="21" s="1"/>
  <c r="D19" i="21"/>
  <c r="E19" i="21" s="1"/>
  <c r="F19" i="21" s="1"/>
  <c r="D18" i="21"/>
  <c r="E18" i="21" s="1"/>
  <c r="F18" i="21" s="1"/>
  <c r="D17" i="21"/>
  <c r="E17" i="21" s="1"/>
  <c r="F17" i="21" s="1"/>
  <c r="D16" i="21"/>
  <c r="E16" i="21" s="1"/>
  <c r="F16" i="21" s="1"/>
  <c r="D15" i="21"/>
  <c r="E15" i="21" s="1"/>
  <c r="F15" i="21" s="1"/>
  <c r="D14" i="21"/>
  <c r="E14" i="21" s="1"/>
  <c r="F14" i="21" s="1"/>
  <c r="D14" i="12"/>
  <c r="E14" i="12" s="1"/>
  <c r="F14" i="12" s="1"/>
  <c r="D14" i="9"/>
  <c r="E14" i="9" s="1"/>
  <c r="F14" i="9" s="1"/>
  <c r="D22" i="8"/>
  <c r="E22" i="8" s="1"/>
  <c r="F22" i="8" s="1"/>
  <c r="D21" i="8"/>
  <c r="E21" i="8" s="1"/>
  <c r="F21" i="8" s="1"/>
  <c r="D20" i="8"/>
  <c r="E20" i="8" s="1"/>
  <c r="F20" i="8" s="1"/>
  <c r="D19" i="8"/>
  <c r="E19" i="8" s="1"/>
  <c r="F19" i="8" s="1"/>
  <c r="D18" i="8"/>
  <c r="E18" i="8" s="1"/>
  <c r="F18" i="8" s="1"/>
  <c r="D17" i="8"/>
  <c r="E17" i="8" s="1"/>
  <c r="F17" i="8" s="1"/>
  <c r="D16" i="8"/>
  <c r="E16" i="8" s="1"/>
  <c r="F16" i="8" s="1"/>
  <c r="D15" i="8"/>
  <c r="E15" i="8" s="1"/>
  <c r="F15" i="8" s="1"/>
  <c r="D14" i="8"/>
  <c r="E14" i="8" s="1"/>
  <c r="F14" i="8" s="1"/>
  <c r="D26" i="15"/>
  <c r="E26" i="15" s="1"/>
  <c r="F26" i="15" s="1"/>
  <c r="D25" i="15"/>
  <c r="E25" i="15" s="1"/>
  <c r="F25" i="15" s="1"/>
  <c r="D24" i="15"/>
  <c r="E24" i="15" s="1"/>
  <c r="F24" i="15" s="1"/>
  <c r="D23" i="15"/>
  <c r="E23" i="15" s="1"/>
  <c r="F23" i="15" s="1"/>
  <c r="D22" i="15"/>
  <c r="E22" i="15" s="1"/>
  <c r="F22" i="15" s="1"/>
  <c r="D21" i="15"/>
  <c r="E21" i="15"/>
  <c r="F21" i="15" s="1"/>
  <c r="D20" i="15"/>
  <c r="E20" i="15" s="1"/>
  <c r="F20" i="15" s="1"/>
  <c r="D19" i="15"/>
  <c r="E19" i="15" s="1"/>
  <c r="F19" i="15" s="1"/>
  <c r="D18" i="15"/>
  <c r="E18" i="15" s="1"/>
  <c r="F18" i="15" s="1"/>
  <c r="D17" i="15"/>
  <c r="E17" i="15" s="1"/>
  <c r="F17" i="15" s="1"/>
  <c r="D16" i="15"/>
  <c r="E16" i="15" s="1"/>
  <c r="F16" i="15" s="1"/>
  <c r="D15" i="15"/>
  <c r="E15" i="15" s="1"/>
  <c r="F15" i="15" s="1"/>
  <c r="D14" i="15"/>
  <c r="E14" i="15" s="1"/>
  <c r="F14" i="15" s="1"/>
  <c r="D25" i="7"/>
  <c r="E25" i="7" s="1"/>
  <c r="F25" i="7" s="1"/>
  <c r="D24" i="7"/>
  <c r="E24" i="7" s="1"/>
  <c r="F24" i="7" s="1"/>
  <c r="D23" i="7"/>
  <c r="E23" i="7" s="1"/>
  <c r="F23" i="7" s="1"/>
  <c r="D22" i="7"/>
  <c r="E22" i="7" s="1"/>
  <c r="F22" i="7" s="1"/>
  <c r="D21" i="7"/>
  <c r="E21" i="7" s="1"/>
  <c r="F21" i="7" s="1"/>
  <c r="D20" i="7"/>
  <c r="E20" i="7" s="1"/>
  <c r="F20" i="7" s="1"/>
  <c r="D19" i="7"/>
  <c r="E19" i="7" s="1"/>
  <c r="F19" i="7" s="1"/>
  <c r="D18" i="7"/>
  <c r="E18" i="7"/>
  <c r="F18" i="7" s="1"/>
  <c r="D17" i="7"/>
  <c r="E17" i="7" s="1"/>
  <c r="F17" i="7" s="1"/>
  <c r="D16" i="7"/>
  <c r="E16" i="7" s="1"/>
  <c r="F16" i="7" s="1"/>
  <c r="D15" i="7"/>
  <c r="E15" i="7" s="1"/>
  <c r="F15" i="7" s="1"/>
  <c r="D14" i="7"/>
  <c r="E14" i="7" s="1"/>
  <c r="F14" i="7" s="1"/>
  <c r="D24" i="11"/>
  <c r="E24" i="11" s="1"/>
  <c r="F24" i="11" s="1"/>
  <c r="J24" i="11" s="1"/>
  <c r="D23" i="11"/>
  <c r="E23" i="11"/>
  <c r="F23" i="11" s="1"/>
  <c r="D22" i="11"/>
  <c r="E22" i="11" s="1"/>
  <c r="F22" i="11" s="1"/>
  <c r="D21" i="11"/>
  <c r="E21" i="11" s="1"/>
  <c r="F21" i="11" s="1"/>
  <c r="D20" i="11"/>
  <c r="E20" i="11" s="1"/>
  <c r="F20" i="11" s="1"/>
  <c r="D19" i="11"/>
  <c r="E19" i="11" s="1"/>
  <c r="F19" i="11" s="1"/>
  <c r="D18" i="11"/>
  <c r="E18" i="11"/>
  <c r="F18" i="11" s="1"/>
  <c r="D17" i="11"/>
  <c r="E17" i="11" s="1"/>
  <c r="F17" i="11" s="1"/>
  <c r="D16" i="11"/>
  <c r="E16" i="11" s="1"/>
  <c r="F16" i="11" s="1"/>
  <c r="D15" i="11"/>
  <c r="E15" i="11" s="1"/>
  <c r="F15" i="11" s="1"/>
  <c r="D14" i="11"/>
  <c r="E14" i="11" s="1"/>
  <c r="F14" i="11" s="1"/>
  <c r="D24" i="6"/>
  <c r="E24" i="6" s="1"/>
  <c r="F24" i="6" s="1"/>
  <c r="D23" i="6"/>
  <c r="E23" i="6" s="1"/>
  <c r="F23" i="6" s="1"/>
  <c r="D22" i="6"/>
  <c r="E22" i="6" s="1"/>
  <c r="F22" i="6" s="1"/>
  <c r="D21" i="6"/>
  <c r="E21" i="6" s="1"/>
  <c r="F21" i="6" s="1"/>
  <c r="D20" i="6"/>
  <c r="E20" i="6" s="1"/>
  <c r="F20" i="6" s="1"/>
  <c r="D19" i="6"/>
  <c r="E19" i="6" s="1"/>
  <c r="F19" i="6" s="1"/>
  <c r="D18" i="6"/>
  <c r="E18" i="6" s="1"/>
  <c r="F18" i="6" s="1"/>
  <c r="D17" i="6"/>
  <c r="E17" i="6" s="1"/>
  <c r="F17" i="6" s="1"/>
  <c r="D16" i="6"/>
  <c r="E16" i="6" s="1"/>
  <c r="F16" i="6" s="1"/>
  <c r="D15" i="6"/>
  <c r="E15" i="6" s="1"/>
  <c r="F15" i="6" s="1"/>
  <c r="D14" i="6"/>
  <c r="E14" i="6" s="1"/>
  <c r="F14" i="6" s="1"/>
  <c r="D25" i="5"/>
  <c r="E25" i="5" s="1"/>
  <c r="F25" i="5" s="1"/>
  <c r="D24" i="5"/>
  <c r="E24" i="5" s="1"/>
  <c r="F24" i="5" s="1"/>
  <c r="D23" i="5"/>
  <c r="E23" i="5" s="1"/>
  <c r="F23" i="5" s="1"/>
  <c r="D22" i="5"/>
  <c r="E22" i="5" s="1"/>
  <c r="F22" i="5" s="1"/>
  <c r="D21" i="5"/>
  <c r="E21" i="5" s="1"/>
  <c r="F21" i="5" s="1"/>
  <c r="D20" i="5"/>
  <c r="E20" i="5" s="1"/>
  <c r="F20" i="5" s="1"/>
  <c r="D19" i="5"/>
  <c r="E19" i="5" s="1"/>
  <c r="F19" i="5" s="1"/>
  <c r="D18" i="5"/>
  <c r="E18" i="5" s="1"/>
  <c r="F18" i="5" s="1"/>
  <c r="D17" i="5"/>
  <c r="E17" i="5" s="1"/>
  <c r="F17" i="5" s="1"/>
  <c r="D16" i="5"/>
  <c r="E16" i="5" s="1"/>
  <c r="F16" i="5" s="1"/>
  <c r="D15" i="5"/>
  <c r="E15" i="5" s="1"/>
  <c r="F15" i="5" s="1"/>
  <c r="D14" i="5"/>
  <c r="E14" i="5" s="1"/>
  <c r="F14" i="5" s="1"/>
  <c r="L8" i="5"/>
  <c r="L8" i="6" s="1"/>
  <c r="L8" i="11" s="1"/>
  <c r="L8" i="7" s="1"/>
  <c r="L8" i="15" s="1"/>
  <c r="L8" i="8" s="1"/>
  <c r="L8" i="9" s="1"/>
  <c r="L8" i="12" s="1"/>
  <c r="L8" i="21" s="1"/>
  <c r="C8" i="5"/>
  <c r="C8" i="6" s="1"/>
  <c r="C8" i="11" s="1"/>
  <c r="C8" i="7" s="1"/>
  <c r="C8" i="15" s="1"/>
  <c r="C8" i="8" s="1"/>
  <c r="C8" i="9" s="1"/>
  <c r="C8" i="12" s="1"/>
  <c r="C8" i="21" s="1"/>
  <c r="L6" i="6"/>
  <c r="L6" i="7"/>
  <c r="L6" i="15" s="1"/>
  <c r="L6" i="8" s="1"/>
  <c r="L6" i="9" s="1"/>
  <c r="L6" i="12" s="1"/>
  <c r="L6" i="21" s="1"/>
  <c r="C6" i="5"/>
  <c r="C6" i="6" s="1"/>
  <c r="C6" i="11" s="1"/>
  <c r="C6" i="7" s="1"/>
  <c r="C6" i="15" s="1"/>
  <c r="C6" i="8" s="1"/>
  <c r="C6" i="9" s="1"/>
  <c r="C6" i="12" s="1"/>
  <c r="C6" i="21" s="1"/>
  <c r="J35" i="5"/>
  <c r="J35" i="6" s="1"/>
  <c r="J35" i="11" s="1"/>
  <c r="J35" i="7" s="1"/>
  <c r="J35" i="15" s="1"/>
  <c r="J35" i="8" s="1"/>
  <c r="J35" i="9" s="1"/>
  <c r="J35" i="12" s="1"/>
  <c r="J35" i="21" s="1"/>
  <c r="L4" i="5"/>
  <c r="L4" i="6" s="1"/>
  <c r="L4" i="7" s="1"/>
  <c r="L4" i="15" s="1"/>
  <c r="L4" i="8" s="1"/>
  <c r="L4" i="9" s="1"/>
  <c r="L4" i="12" s="1"/>
  <c r="G4" i="5"/>
  <c r="G4" i="6" s="1"/>
  <c r="G4" i="7" s="1"/>
  <c r="G4" i="15" s="1"/>
  <c r="G4" i="8" s="1"/>
  <c r="B8" i="5"/>
  <c r="B8" i="6" s="1"/>
  <c r="B8" i="11" s="1"/>
  <c r="B8" i="7" s="1"/>
  <c r="B8" i="15" s="1"/>
  <c r="B8" i="8" s="1"/>
  <c r="B8" i="9" s="1"/>
  <c r="B8" i="12" s="1"/>
  <c r="B8" i="21" s="1"/>
  <c r="J6" i="5"/>
  <c r="J6" i="6" s="1"/>
  <c r="J6" i="7" s="1"/>
  <c r="J6" i="15" s="1"/>
  <c r="J6" i="8" s="1"/>
  <c r="J6" i="9" s="1"/>
  <c r="J6" i="12" s="1"/>
  <c r="J6" i="21" s="1"/>
  <c r="B6" i="5"/>
  <c r="B6" i="6" s="1"/>
  <c r="B6" i="11" s="1"/>
  <c r="B6" i="7" s="1"/>
  <c r="B6" i="15" s="1"/>
  <c r="B6" i="8" s="1"/>
  <c r="B6" i="9" s="1"/>
  <c r="B6" i="12" s="1"/>
  <c r="B6" i="21" s="1"/>
  <c r="D14" i="1"/>
  <c r="E14" i="1" s="1"/>
  <c r="F14" i="1" s="1"/>
  <c r="H14" i="21"/>
  <c r="I14" i="21" s="1"/>
  <c r="H15" i="21"/>
  <c r="I15" i="21" s="1"/>
  <c r="H16" i="21"/>
  <c r="I16" i="21" s="1"/>
  <c r="H17" i="21"/>
  <c r="I17" i="21" s="1"/>
  <c r="H18" i="21"/>
  <c r="I18" i="21" s="1"/>
  <c r="H19" i="21"/>
  <c r="I19" i="21" s="1"/>
  <c r="H20" i="21"/>
  <c r="I20" i="21" s="1"/>
  <c r="H21" i="21"/>
  <c r="I21" i="21" s="1"/>
  <c r="H22" i="21"/>
  <c r="I22" i="21" s="1"/>
  <c r="H23" i="21"/>
  <c r="I23" i="21" s="1"/>
  <c r="H24" i="21"/>
  <c r="I24" i="21"/>
  <c r="H25" i="21"/>
  <c r="I25" i="21" s="1"/>
  <c r="H26" i="21"/>
  <c r="I26" i="21" s="1"/>
  <c r="K39" i="21"/>
  <c r="H14" i="1"/>
  <c r="I14" i="1" s="1"/>
  <c r="H14" i="5"/>
  <c r="I14" i="5" s="1"/>
  <c r="H15" i="5"/>
  <c r="I15" i="5" s="1"/>
  <c r="H16" i="5"/>
  <c r="I16" i="5" s="1"/>
  <c r="H17" i="5"/>
  <c r="I17" i="5" s="1"/>
  <c r="H18" i="5"/>
  <c r="I18" i="5" s="1"/>
  <c r="H19" i="5"/>
  <c r="I19" i="5" s="1"/>
  <c r="H20" i="5"/>
  <c r="I20" i="5" s="1"/>
  <c r="H21" i="5"/>
  <c r="I21" i="5" s="1"/>
  <c r="H22" i="5"/>
  <c r="I22" i="5" s="1"/>
  <c r="H23" i="5"/>
  <c r="I23" i="5" s="1"/>
  <c r="H24" i="5"/>
  <c r="I24" i="5" s="1"/>
  <c r="J24" i="5" s="1"/>
  <c r="K24" i="5" s="1"/>
  <c r="H25" i="5"/>
  <c r="I25" i="5" s="1"/>
  <c r="H26" i="5"/>
  <c r="I26" i="5" s="1"/>
  <c r="H14" i="6"/>
  <c r="I14" i="6" s="1"/>
  <c r="H15" i="6"/>
  <c r="I15" i="6" s="1"/>
  <c r="H16" i="6"/>
  <c r="I16" i="6" s="1"/>
  <c r="H17" i="6"/>
  <c r="I17" i="6" s="1"/>
  <c r="H18" i="6"/>
  <c r="I18" i="6" s="1"/>
  <c r="H19" i="6"/>
  <c r="I19" i="6" s="1"/>
  <c r="H20" i="6"/>
  <c r="I20" i="6"/>
  <c r="H21" i="6"/>
  <c r="I21" i="6" s="1"/>
  <c r="H22" i="6"/>
  <c r="I22" i="6" s="1"/>
  <c r="H23" i="6"/>
  <c r="I23" i="6" s="1"/>
  <c r="H24" i="6"/>
  <c r="I24" i="6" s="1"/>
  <c r="H14" i="11"/>
  <c r="I14" i="11" s="1"/>
  <c r="H15" i="11"/>
  <c r="I15" i="11" s="1"/>
  <c r="H16" i="11"/>
  <c r="I16" i="11" s="1"/>
  <c r="H17" i="11"/>
  <c r="I17" i="11" s="1"/>
  <c r="H18" i="11"/>
  <c r="I18" i="11" s="1"/>
  <c r="H19" i="11"/>
  <c r="I19" i="11" s="1"/>
  <c r="H20" i="11"/>
  <c r="I20" i="11" s="1"/>
  <c r="H21" i="11"/>
  <c r="I21" i="11" s="1"/>
  <c r="H22" i="11"/>
  <c r="I22" i="11" s="1"/>
  <c r="H23" i="11"/>
  <c r="I23" i="11" s="1"/>
  <c r="H14" i="7"/>
  <c r="I14" i="7" s="1"/>
  <c r="H15" i="7"/>
  <c r="I15" i="7" s="1"/>
  <c r="H16" i="7"/>
  <c r="I16" i="7" s="1"/>
  <c r="H17" i="7"/>
  <c r="I17" i="7" s="1"/>
  <c r="H18" i="7"/>
  <c r="I18" i="7" s="1"/>
  <c r="H19" i="7"/>
  <c r="I19" i="7" s="1"/>
  <c r="H20" i="7"/>
  <c r="I20" i="7" s="1"/>
  <c r="H21" i="7"/>
  <c r="I21" i="7" s="1"/>
  <c r="H22" i="7"/>
  <c r="I22" i="7" s="1"/>
  <c r="H23" i="7"/>
  <c r="I23" i="7" s="1"/>
  <c r="H24" i="7"/>
  <c r="I24" i="7" s="1"/>
  <c r="H25" i="7"/>
  <c r="I25" i="7" s="1"/>
  <c r="H14" i="15"/>
  <c r="I14" i="15" s="1"/>
  <c r="H15" i="15"/>
  <c r="I15" i="15" s="1"/>
  <c r="H16" i="15"/>
  <c r="I16" i="15" s="1"/>
  <c r="H17" i="15"/>
  <c r="I17" i="15" s="1"/>
  <c r="H18" i="15"/>
  <c r="I18" i="15" s="1"/>
  <c r="H19" i="15"/>
  <c r="I19" i="15" s="1"/>
  <c r="H20" i="15"/>
  <c r="I20" i="15" s="1"/>
  <c r="H21" i="15"/>
  <c r="I21" i="15" s="1"/>
  <c r="H22" i="15"/>
  <c r="I22" i="15" s="1"/>
  <c r="H23" i="15"/>
  <c r="I23" i="15" s="1"/>
  <c r="H24" i="15"/>
  <c r="I24" i="15" s="1"/>
  <c r="H25" i="15"/>
  <c r="I25" i="15" s="1"/>
  <c r="H26" i="15"/>
  <c r="I26" i="15" s="1"/>
  <c r="H14" i="8"/>
  <c r="I14" i="8" s="1"/>
  <c r="H15" i="8"/>
  <c r="I15" i="8" s="1"/>
  <c r="H16" i="8"/>
  <c r="I16" i="8" s="1"/>
  <c r="H17" i="8"/>
  <c r="I17" i="8" s="1"/>
  <c r="H18" i="8"/>
  <c r="I18" i="8" s="1"/>
  <c r="H19" i="8"/>
  <c r="I19" i="8" s="1"/>
  <c r="H20" i="8"/>
  <c r="I20" i="8"/>
  <c r="H21" i="8"/>
  <c r="I21" i="8" s="1"/>
  <c r="H22" i="8"/>
  <c r="I22" i="8" s="1"/>
  <c r="H14" i="9"/>
  <c r="I14" i="9" s="1"/>
  <c r="H14" i="12"/>
  <c r="I14" i="12"/>
  <c r="L10" i="1"/>
  <c r="K39" i="15"/>
  <c r="K39" i="12"/>
  <c r="K39" i="9"/>
  <c r="K39" i="8"/>
  <c r="K39" i="11"/>
  <c r="K39" i="7"/>
  <c r="K39" i="6"/>
  <c r="K39" i="5"/>
  <c r="G10" i="7"/>
  <c r="J31" i="7" l="1"/>
  <c r="J21" i="15"/>
  <c r="J14" i="15"/>
  <c r="J28" i="11"/>
  <c r="J14" i="7"/>
  <c r="J20" i="7"/>
  <c r="J23" i="8"/>
  <c r="J32" i="15"/>
  <c r="J29" i="8"/>
  <c r="J16" i="1"/>
  <c r="K16" i="1" s="1"/>
  <c r="J29" i="6"/>
  <c r="K29" i="6" s="1"/>
  <c r="J32" i="5"/>
  <c r="K32" i="5" s="1"/>
  <c r="J28" i="9"/>
  <c r="J23" i="12"/>
  <c r="K27" i="5"/>
  <c r="J27" i="9"/>
  <c r="J28" i="5"/>
  <c r="K28" i="5" s="1"/>
  <c r="J20" i="21"/>
  <c r="J19" i="12"/>
  <c r="J17" i="5"/>
  <c r="K17" i="5" s="1"/>
  <c r="J20" i="12"/>
  <c r="J25" i="15"/>
  <c r="J21" i="1"/>
  <c r="K21" i="1" s="1"/>
  <c r="J32" i="7"/>
  <c r="J28" i="6"/>
  <c r="K28" i="6" s="1"/>
  <c r="B4" i="6"/>
  <c r="B4" i="7" s="1"/>
  <c r="J32" i="11"/>
  <c r="J24" i="7"/>
  <c r="J14" i="12"/>
  <c r="J30" i="5"/>
  <c r="J17" i="8"/>
  <c r="J18" i="21"/>
  <c r="J31" i="9"/>
  <c r="J22" i="9"/>
  <c r="J26" i="5"/>
  <c r="J23" i="6"/>
  <c r="K23" i="6" s="1"/>
  <c r="J18" i="5"/>
  <c r="K18" i="5" s="1"/>
  <c r="J22" i="11"/>
  <c r="J16" i="7"/>
  <c r="K16" i="7" s="1"/>
  <c r="J24" i="21"/>
  <c r="J28" i="21"/>
  <c r="J16" i="21"/>
  <c r="J27" i="11"/>
  <c r="K27" i="11" s="1"/>
  <c r="J29" i="21"/>
  <c r="J20" i="5"/>
  <c r="K20" i="5" s="1"/>
  <c r="J24" i="6"/>
  <c r="K24" i="6" s="1"/>
  <c r="J18" i="7"/>
  <c r="K18" i="7" s="1"/>
  <c r="J22" i="7"/>
  <c r="J22" i="15"/>
  <c r="J25" i="8"/>
  <c r="J32" i="9"/>
  <c r="J18" i="12"/>
  <c r="J19" i="6"/>
  <c r="K19" i="6" s="1"/>
  <c r="J18" i="9"/>
  <c r="J15" i="7"/>
  <c r="K15" i="7" s="1"/>
  <c r="J28" i="12"/>
  <c r="J30" i="6"/>
  <c r="K30" i="6" s="1"/>
  <c r="J26" i="21"/>
  <c r="J26" i="15"/>
  <c r="J17" i="6"/>
  <c r="K17" i="6" s="1"/>
  <c r="J22" i="21"/>
  <c r="J26" i="6"/>
  <c r="K26" i="6" s="1"/>
  <c r="J23" i="15"/>
  <c r="J19" i="7"/>
  <c r="K19" i="7" s="1"/>
  <c r="J23" i="21"/>
  <c r="J23" i="7"/>
  <c r="J24" i="9"/>
  <c r="J18" i="6"/>
  <c r="K18" i="6" s="1"/>
  <c r="J25" i="12"/>
  <c r="J18" i="1"/>
  <c r="K18" i="1" s="1"/>
  <c r="J23" i="11"/>
  <c r="K23" i="11" s="1"/>
  <c r="J25" i="5"/>
  <c r="K25" i="5" s="1"/>
  <c r="J25" i="7"/>
  <c r="K25" i="7" s="1"/>
  <c r="J18" i="8"/>
  <c r="J14" i="21"/>
  <c r="J21" i="21"/>
  <c r="J30" i="8"/>
  <c r="J24" i="8"/>
  <c r="J26" i="9"/>
  <c r="J23" i="9"/>
  <c r="J21" i="9"/>
  <c r="J19" i="9"/>
  <c r="J17" i="9"/>
  <c r="J32" i="12"/>
  <c r="J29" i="11"/>
  <c r="J17" i="7"/>
  <c r="K17" i="7" s="1"/>
  <c r="J29" i="9"/>
  <c r="J22" i="1"/>
  <c r="K22" i="1" s="1"/>
  <c r="J15" i="21"/>
  <c r="J29" i="12"/>
  <c r="J27" i="12"/>
  <c r="J21" i="12"/>
  <c r="J32" i="1"/>
  <c r="K32" i="1" s="1"/>
  <c r="J27" i="21"/>
  <c r="J15" i="6"/>
  <c r="K15" i="6" s="1"/>
  <c r="J20" i="11"/>
  <c r="K20" i="11" s="1"/>
  <c r="J21" i="7"/>
  <c r="K21" i="7" s="1"/>
  <c r="J20" i="8"/>
  <c r="J31" i="11"/>
  <c r="K31" i="11" s="1"/>
  <c r="J26" i="7"/>
  <c r="J27" i="15"/>
  <c r="J30" i="1"/>
  <c r="K30" i="1" s="1"/>
  <c r="J31" i="15"/>
  <c r="J26" i="1"/>
  <c r="K26" i="1" s="1"/>
  <c r="J14" i="1"/>
  <c r="L14" i="1" s="1"/>
  <c r="J16" i="6"/>
  <c r="K16" i="6" s="1"/>
  <c r="J21" i="6"/>
  <c r="K21" i="6" s="1"/>
  <c r="J16" i="11"/>
  <c r="K16" i="11" s="1"/>
  <c r="J18" i="15"/>
  <c r="J21" i="8"/>
  <c r="J25" i="21"/>
  <c r="J28" i="15"/>
  <c r="J32" i="8"/>
  <c r="J24" i="1"/>
  <c r="K24" i="1" s="1"/>
  <c r="J27" i="6"/>
  <c r="K27" i="6" s="1"/>
  <c r="K32" i="11"/>
  <c r="J27" i="7"/>
  <c r="J25" i="11"/>
  <c r="K25" i="11" s="1"/>
  <c r="J14" i="11"/>
  <c r="K14" i="11" s="1"/>
  <c r="J16" i="15"/>
  <c r="J17" i="21"/>
  <c r="J22" i="5"/>
  <c r="K22" i="5" s="1"/>
  <c r="J14" i="8"/>
  <c r="J22" i="8"/>
  <c r="J30" i="9"/>
  <c r="J16" i="9"/>
  <c r="J28" i="1"/>
  <c r="K28" i="1" s="1"/>
  <c r="J30" i="21"/>
  <c r="J16" i="8"/>
  <c r="J18" i="11"/>
  <c r="K18" i="11" s="1"/>
  <c r="G11" i="1"/>
  <c r="J23" i="5"/>
  <c r="K23" i="5" s="1"/>
  <c r="J20" i="15"/>
  <c r="J24" i="15"/>
  <c r="J14" i="9"/>
  <c r="J29" i="15"/>
  <c r="J26" i="12"/>
  <c r="J29" i="1"/>
  <c r="K29" i="1" s="1"/>
  <c r="J32" i="6"/>
  <c r="K32" i="6" s="1"/>
  <c r="J29" i="7"/>
  <c r="K29" i="7" s="1"/>
  <c r="J30" i="7"/>
  <c r="K30" i="7" s="1"/>
  <c r="J32" i="21"/>
  <c r="J15" i="1"/>
  <c r="K15" i="1" s="1"/>
  <c r="K14" i="1"/>
  <c r="J17" i="1"/>
  <c r="K17" i="1" s="1"/>
  <c r="J23" i="1"/>
  <c r="K23" i="1" s="1"/>
  <c r="J25" i="1"/>
  <c r="K25" i="1" s="1"/>
  <c r="J31" i="1"/>
  <c r="K31" i="1" s="1"/>
  <c r="L9" i="11"/>
  <c r="L9" i="7" s="1"/>
  <c r="L9" i="15" s="1"/>
  <c r="L9" i="8" s="1"/>
  <c r="L9" i="9" s="1"/>
  <c r="L9" i="12" s="1"/>
  <c r="L9" i="21" s="1"/>
  <c r="L9" i="6"/>
  <c r="K24" i="11"/>
  <c r="K29" i="11"/>
  <c r="K28" i="7"/>
  <c r="K32" i="7"/>
  <c r="K26" i="5"/>
  <c r="K30" i="5"/>
  <c r="K28" i="11"/>
  <c r="J19" i="21"/>
  <c r="J30" i="12"/>
  <c r="J24" i="12"/>
  <c r="J22" i="12"/>
  <c r="J31" i="12"/>
  <c r="J17" i="12"/>
  <c r="J15" i="12"/>
  <c r="J16" i="12"/>
  <c r="J25" i="9"/>
  <c r="J15" i="9"/>
  <c r="J15" i="8"/>
  <c r="J19" i="8"/>
  <c r="J28" i="8"/>
  <c r="J26" i="8"/>
  <c r="J31" i="8"/>
  <c r="J19" i="15"/>
  <c r="J15" i="15"/>
  <c r="J17" i="15"/>
  <c r="K14" i="7"/>
  <c r="K31" i="7"/>
  <c r="J21" i="11"/>
  <c r="K21" i="11" s="1"/>
  <c r="J15" i="11"/>
  <c r="K15" i="11" s="1"/>
  <c r="J17" i="11"/>
  <c r="K17" i="11" s="1"/>
  <c r="J19" i="11"/>
  <c r="K19" i="11" s="1"/>
  <c r="J26" i="11"/>
  <c r="K26" i="11" s="1"/>
  <c r="J30" i="11"/>
  <c r="K30" i="11" s="1"/>
  <c r="L10" i="7"/>
  <c r="L14" i="7" s="1"/>
  <c r="G10" i="15"/>
  <c r="K24" i="7"/>
  <c r="J25" i="6"/>
  <c r="K25" i="6" s="1"/>
  <c r="J22" i="6"/>
  <c r="K22" i="6" s="1"/>
  <c r="J31" i="6"/>
  <c r="K31" i="6" s="1"/>
  <c r="J14" i="6"/>
  <c r="J20" i="6"/>
  <c r="K20" i="6" s="1"/>
  <c r="K20" i="7"/>
  <c r="K27" i="7"/>
  <c r="K22" i="7"/>
  <c r="K23" i="7"/>
  <c r="K22" i="11"/>
  <c r="J31" i="5"/>
  <c r="K31" i="5" s="1"/>
  <c r="J14" i="5"/>
  <c r="J15" i="5"/>
  <c r="K15" i="5" s="1"/>
  <c r="J19" i="5"/>
  <c r="K19" i="5" s="1"/>
  <c r="J21" i="5"/>
  <c r="K21" i="5" s="1"/>
  <c r="J29" i="5"/>
  <c r="K29" i="5" s="1"/>
  <c r="J16" i="5"/>
  <c r="K16" i="5" s="1"/>
  <c r="B37" i="7" l="1"/>
  <c r="B36" i="7" s="1"/>
  <c r="B37" i="21"/>
  <c r="B37" i="12"/>
  <c r="G11" i="7"/>
  <c r="K31" i="15"/>
  <c r="L15" i="7"/>
  <c r="L16" i="7" s="1"/>
  <c r="L17" i="7" s="1"/>
  <c r="L18" i="7" s="1"/>
  <c r="L19" i="7" s="1"/>
  <c r="L20" i="7" s="1"/>
  <c r="L21" i="7" s="1"/>
  <c r="L22" i="7" s="1"/>
  <c r="L23" i="7" s="1"/>
  <c r="L24" i="7" s="1"/>
  <c r="L25" i="7" s="1"/>
  <c r="L26" i="7" s="1"/>
  <c r="L27" i="7" s="1"/>
  <c r="L28" i="7" s="1"/>
  <c r="L29" i="7" s="1"/>
  <c r="L30" i="7" s="1"/>
  <c r="L31" i="7" s="1"/>
  <c r="L32" i="7" s="1"/>
  <c r="K38" i="7" s="1"/>
  <c r="B37" i="15"/>
  <c r="B36" i="15" s="1"/>
  <c r="B37" i="9"/>
  <c r="K26" i="7"/>
  <c r="B37" i="8"/>
  <c r="L14" i="11"/>
  <c r="L15" i="11" s="1"/>
  <c r="L16" i="11" s="1"/>
  <c r="L17" i="11" s="1"/>
  <c r="L18" i="11" s="1"/>
  <c r="L19" i="11" s="1"/>
  <c r="L20" i="11" s="1"/>
  <c r="L21" i="11" s="1"/>
  <c r="L22" i="11" s="1"/>
  <c r="L23" i="11" s="1"/>
  <c r="L24" i="11" s="1"/>
  <c r="L25" i="11" s="1"/>
  <c r="L26" i="11" s="1"/>
  <c r="L27" i="11" s="1"/>
  <c r="L28" i="11" s="1"/>
  <c r="L29" i="11" s="1"/>
  <c r="L30" i="11" s="1"/>
  <c r="L31" i="11" s="1"/>
  <c r="L32" i="11" s="1"/>
  <c r="K38" i="11" s="1"/>
  <c r="B37" i="1"/>
  <c r="L10" i="15"/>
  <c r="G11" i="15" s="1"/>
  <c r="K25" i="15"/>
  <c r="L15" i="1"/>
  <c r="L16" i="1" s="1"/>
  <c r="L17" i="1" s="1"/>
  <c r="L18" i="1" s="1"/>
  <c r="L19" i="1" s="1"/>
  <c r="L20" i="1" s="1"/>
  <c r="L21" i="1" s="1"/>
  <c r="L22" i="1" s="1"/>
  <c r="L23" i="1" s="1"/>
  <c r="L24" i="1" s="1"/>
  <c r="L25" i="1" s="1"/>
  <c r="L26" i="1" s="1"/>
  <c r="L27" i="1" s="1"/>
  <c r="L28" i="1" s="1"/>
  <c r="L29" i="1" s="1"/>
  <c r="L30" i="1" s="1"/>
  <c r="L31" i="1" s="1"/>
  <c r="L32" i="1" s="1"/>
  <c r="K38" i="1" s="1"/>
  <c r="G10" i="8"/>
  <c r="K29" i="8" s="1"/>
  <c r="K21" i="15"/>
  <c r="K32" i="15"/>
  <c r="K16" i="15"/>
  <c r="K29" i="15"/>
  <c r="K27" i="15"/>
  <c r="K18" i="15"/>
  <c r="K23" i="15"/>
  <c r="K28" i="15"/>
  <c r="K22" i="15"/>
  <c r="K17" i="15"/>
  <c r="K15" i="15"/>
  <c r="K26" i="15"/>
  <c r="K19" i="15"/>
  <c r="K30" i="15"/>
  <c r="K24" i="15"/>
  <c r="B37" i="11"/>
  <c r="B36" i="11" s="1"/>
  <c r="K20" i="15"/>
  <c r="K14" i="15"/>
  <c r="B37" i="6"/>
  <c r="B36" i="6" s="1"/>
  <c r="K14" i="6"/>
  <c r="B37" i="5"/>
  <c r="K14" i="5"/>
  <c r="K16" i="8" l="1"/>
  <c r="K30" i="8"/>
  <c r="K28" i="8"/>
  <c r="K21" i="8"/>
  <c r="K17" i="8"/>
  <c r="K22" i="8"/>
  <c r="K23" i="8"/>
  <c r="K26" i="8"/>
  <c r="K19" i="8"/>
  <c r="K32" i="8"/>
  <c r="K20" i="8"/>
  <c r="L10" i="8"/>
  <c r="K25" i="8"/>
  <c r="B36" i="8"/>
  <c r="K27" i="8"/>
  <c r="K18" i="8"/>
  <c r="K24" i="8"/>
  <c r="K14" i="8"/>
  <c r="K15" i="8"/>
  <c r="K31" i="8"/>
  <c r="L14" i="15"/>
  <c r="L15" i="15" s="1"/>
  <c r="L16" i="15" s="1"/>
  <c r="L17" i="15" s="1"/>
  <c r="L18" i="15" s="1"/>
  <c r="L19" i="15" s="1"/>
  <c r="L20" i="15" s="1"/>
  <c r="L21" i="15" s="1"/>
  <c r="L22" i="15" s="1"/>
  <c r="L23" i="15" s="1"/>
  <c r="L24" i="15" s="1"/>
  <c r="L25" i="15" s="1"/>
  <c r="L26" i="15" s="1"/>
  <c r="L27" i="15" s="1"/>
  <c r="L28" i="15" s="1"/>
  <c r="L29" i="15" s="1"/>
  <c r="L30" i="15" s="1"/>
  <c r="L31" i="15" s="1"/>
  <c r="L32" i="15" s="1"/>
  <c r="G10" i="9"/>
  <c r="K27" i="9" s="1"/>
  <c r="J37" i="1"/>
  <c r="B36" i="1"/>
  <c r="J36" i="1" s="1"/>
  <c r="L10" i="5" s="1"/>
  <c r="K18" i="9"/>
  <c r="K16" i="9"/>
  <c r="K17" i="9"/>
  <c r="L14" i="8"/>
  <c r="L15" i="8" s="1"/>
  <c r="L16" i="8" s="1"/>
  <c r="L17" i="8" s="1"/>
  <c r="L18" i="8" s="1"/>
  <c r="L19" i="8" s="1"/>
  <c r="L20" i="8" s="1"/>
  <c r="L21" i="8" s="1"/>
  <c r="L22" i="8" s="1"/>
  <c r="L23" i="8" s="1"/>
  <c r="L24" i="8" s="1"/>
  <c r="L25" i="8" s="1"/>
  <c r="L26" i="8" s="1"/>
  <c r="L27" i="8" s="1"/>
  <c r="L28" i="8" s="1"/>
  <c r="L29" i="8" s="1"/>
  <c r="L30" i="8" s="1"/>
  <c r="L31" i="8" s="1"/>
  <c r="L32" i="8" s="1"/>
  <c r="K38" i="8" s="1"/>
  <c r="G11" i="8"/>
  <c r="B36" i="5"/>
  <c r="J37" i="8"/>
  <c r="J37" i="15"/>
  <c r="J37" i="6"/>
  <c r="J37" i="9"/>
  <c r="J37" i="5"/>
  <c r="J37" i="12"/>
  <c r="J37" i="21" s="1"/>
  <c r="J37" i="7"/>
  <c r="J37" i="11"/>
  <c r="K15" i="9" l="1"/>
  <c r="K32" i="9"/>
  <c r="K24" i="9"/>
  <c r="K21" i="9"/>
  <c r="K31" i="9"/>
  <c r="G10" i="12"/>
  <c r="K25" i="12" s="1"/>
  <c r="K25" i="9"/>
  <c r="K29" i="9"/>
  <c r="G11" i="5"/>
  <c r="L14" i="5"/>
  <c r="L15" i="5" s="1"/>
  <c r="L16" i="5" s="1"/>
  <c r="L17" i="5" s="1"/>
  <c r="L18" i="5" s="1"/>
  <c r="L19" i="5" s="1"/>
  <c r="L20" i="5" s="1"/>
  <c r="L21" i="5" s="1"/>
  <c r="L22" i="5" s="1"/>
  <c r="L23" i="5" s="1"/>
  <c r="L24" i="5" s="1"/>
  <c r="L25" i="5" s="1"/>
  <c r="L26" i="5" s="1"/>
  <c r="L27" i="5" s="1"/>
  <c r="L28" i="5" s="1"/>
  <c r="L29" i="5" s="1"/>
  <c r="L30" i="5" s="1"/>
  <c r="L31" i="5" s="1"/>
  <c r="L32" i="5" s="1"/>
  <c r="K38" i="5" s="1"/>
  <c r="K30" i="9"/>
  <c r="K19" i="9"/>
  <c r="K20" i="9"/>
  <c r="K23" i="9"/>
  <c r="K26" i="9"/>
  <c r="K14" i="9"/>
  <c r="L10" i="9"/>
  <c r="G11" i="9" s="1"/>
  <c r="B36" i="9"/>
  <c r="J36" i="9" s="1"/>
  <c r="K22" i="9"/>
  <c r="K28" i="9"/>
  <c r="K38" i="15"/>
  <c r="K30" i="12"/>
  <c r="B36" i="12"/>
  <c r="K31" i="12"/>
  <c r="K18" i="12"/>
  <c r="K20" i="12"/>
  <c r="K16" i="12"/>
  <c r="K24" i="12"/>
  <c r="K29" i="12"/>
  <c r="G10" i="21"/>
  <c r="K22" i="12"/>
  <c r="K14" i="12"/>
  <c r="J36" i="7"/>
  <c r="J36" i="15"/>
  <c r="J36" i="8"/>
  <c r="J36" i="5"/>
  <c r="L10" i="6" s="1"/>
  <c r="J36" i="11"/>
  <c r="J36" i="6"/>
  <c r="L10" i="12" l="1"/>
  <c r="K19" i="12"/>
  <c r="K15" i="12"/>
  <c r="K17" i="12"/>
  <c r="K26" i="12"/>
  <c r="K21" i="12"/>
  <c r="K32" i="12"/>
  <c r="K28" i="12"/>
  <c r="K23" i="12"/>
  <c r="K27" i="12"/>
  <c r="G11" i="6"/>
  <c r="L14" i="6"/>
  <c r="L15" i="6" s="1"/>
  <c r="L16" i="6" s="1"/>
  <c r="L17" i="6" s="1"/>
  <c r="L18" i="6" s="1"/>
  <c r="L19" i="6" s="1"/>
  <c r="L20" i="6" s="1"/>
  <c r="L21" i="6" s="1"/>
  <c r="L22" i="6" s="1"/>
  <c r="L23" i="6" s="1"/>
  <c r="L24" i="6" s="1"/>
  <c r="L25" i="6" s="1"/>
  <c r="L26" i="6" s="1"/>
  <c r="L27" i="6" s="1"/>
  <c r="L28" i="6" s="1"/>
  <c r="L29" i="6" s="1"/>
  <c r="L30" i="6" s="1"/>
  <c r="L31" i="6" s="1"/>
  <c r="L32" i="6" s="1"/>
  <c r="K38" i="6" s="1"/>
  <c r="L14" i="9"/>
  <c r="L15" i="9" s="1"/>
  <c r="L16" i="9" s="1"/>
  <c r="L17" i="9" s="1"/>
  <c r="L18" i="9" s="1"/>
  <c r="L19" i="9" s="1"/>
  <c r="L20" i="9" s="1"/>
  <c r="L21" i="9" s="1"/>
  <c r="L22" i="9" s="1"/>
  <c r="L23" i="9" s="1"/>
  <c r="L24" i="9" s="1"/>
  <c r="L25" i="9" s="1"/>
  <c r="L26" i="9" s="1"/>
  <c r="L27" i="9" s="1"/>
  <c r="L28" i="9" s="1"/>
  <c r="L29" i="9" s="1"/>
  <c r="L30" i="9" s="1"/>
  <c r="L31" i="9" s="1"/>
  <c r="L32" i="9" s="1"/>
  <c r="K38" i="9" s="1"/>
  <c r="J36" i="12"/>
  <c r="K19" i="21"/>
  <c r="K18" i="21"/>
  <c r="B36" i="21"/>
  <c r="K21" i="21"/>
  <c r="K22" i="21"/>
  <c r="K32" i="21"/>
  <c r="K20" i="21"/>
  <c r="K24" i="21"/>
  <c r="K23" i="21"/>
  <c r="K17" i="21"/>
  <c r="K27" i="21"/>
  <c r="K30" i="21"/>
  <c r="K25" i="21"/>
  <c r="K31" i="21"/>
  <c r="K28" i="21"/>
  <c r="K26" i="21"/>
  <c r="K29" i="21"/>
  <c r="K16" i="21"/>
  <c r="K14" i="21"/>
  <c r="K15" i="21"/>
  <c r="L14" i="12"/>
  <c r="L15" i="12" s="1"/>
  <c r="L16" i="12" s="1"/>
  <c r="L17" i="12" s="1"/>
  <c r="L18" i="12" s="1"/>
  <c r="L19" i="12" s="1"/>
  <c r="L20" i="12" s="1"/>
  <c r="L21" i="12" s="1"/>
  <c r="L22" i="12" s="1"/>
  <c r="L23" i="12" s="1"/>
  <c r="L24" i="12" s="1"/>
  <c r="L25" i="12" s="1"/>
  <c r="L26" i="12" s="1"/>
  <c r="L27" i="12" s="1"/>
  <c r="L28" i="12" s="1"/>
  <c r="L29" i="12" s="1"/>
  <c r="L30" i="12" s="1"/>
  <c r="L31" i="12" s="1"/>
  <c r="L32" i="12" s="1"/>
  <c r="K38" i="12" s="1"/>
  <c r="L10" i="21" s="1"/>
  <c r="G11" i="12"/>
  <c r="J36" i="21" l="1"/>
  <c r="L14" i="21"/>
  <c r="L15" i="21" s="1"/>
  <c r="L16" i="21" s="1"/>
  <c r="L17" i="21" s="1"/>
  <c r="L18" i="21" s="1"/>
  <c r="L19" i="21" s="1"/>
  <c r="L20" i="21" s="1"/>
  <c r="L21" i="21" s="1"/>
  <c r="L22" i="21" s="1"/>
  <c r="L23" i="21" s="1"/>
  <c r="L24" i="21" s="1"/>
  <c r="L25" i="21" s="1"/>
  <c r="L26" i="21" s="1"/>
  <c r="L27" i="21" s="1"/>
  <c r="L28" i="21" s="1"/>
  <c r="L29" i="21" s="1"/>
  <c r="L30" i="21" s="1"/>
  <c r="L31" i="21" s="1"/>
  <c r="L32" i="21" s="1"/>
  <c r="K38" i="21" s="1"/>
  <c r="G11"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jvedral</author>
    <author>bkoenig</author>
  </authors>
  <commentList>
    <comment ref="L6" authorId="0" shapeId="0" xr:uid="{00000000-0006-0000-0100-000001000000}">
      <text>
        <r>
          <rPr>
            <sz val="8"/>
            <color indexed="81"/>
            <rFont val="Tahoma"/>
            <family val="2"/>
          </rPr>
          <t xml:space="preserve">Type in the Percentage Here
</t>
        </r>
      </text>
    </comment>
    <comment ref="L8" authorId="0" shapeId="0" xr:uid="{00000000-0006-0000-0100-000002000000}">
      <text>
        <r>
          <rPr>
            <sz val="8"/>
            <color indexed="81"/>
            <rFont val="Tahoma"/>
            <family val="2"/>
          </rPr>
          <t xml:space="preserve">Type in the Percentage Here
</t>
        </r>
      </text>
    </comment>
    <comment ref="L10" authorId="1" shapeId="0" xr:uid="{00000000-0006-0000-0100-000003000000}">
      <text>
        <r>
          <rPr>
            <sz val="8"/>
            <color indexed="81"/>
            <rFont val="Palatino Linotype"/>
            <family val="1"/>
          </rPr>
          <t xml:space="preserve">Your </t>
        </r>
        <r>
          <rPr>
            <u/>
            <sz val="8"/>
            <color indexed="81"/>
            <rFont val="Palatino Linotype"/>
            <family val="1"/>
          </rPr>
          <t>Total Maximum Hours to Remain within your Award</t>
        </r>
        <r>
          <rPr>
            <sz val="8"/>
            <color indexed="81"/>
            <rFont val="Palatino Linotype"/>
            <family val="1"/>
          </rPr>
          <t xml:space="preserve"> is based on the Fall Semester which runs from  </t>
        </r>
        <r>
          <rPr>
            <b/>
            <sz val="8"/>
            <color indexed="81"/>
            <rFont val="Palatino Linotype"/>
            <family val="1"/>
          </rPr>
          <t>August 5th - December 22nd  2012.</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A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A00-000002000000}">
      <text>
        <r>
          <rPr>
            <sz val="8"/>
            <color indexed="81"/>
            <rFont val="Palatino Linotype"/>
            <family val="1"/>
          </rPr>
          <t>Your position number is assigned at your time of hire and subsequent entry to the Personnel system.</t>
        </r>
      </text>
    </comment>
    <comment ref="C6" authorId="1" shapeId="0" xr:uid="{00000000-0006-0000-0A00-000003000000}">
      <text>
        <r>
          <rPr>
            <sz val="8"/>
            <color indexed="81"/>
            <rFont val="Tahoma"/>
            <family val="2"/>
          </rPr>
          <t xml:space="preserve">Type in the Percentage Here
</t>
        </r>
      </text>
    </comment>
    <comment ref="L6" authorId="1" shapeId="0" xr:uid="{00000000-0006-0000-0A00-000004000000}">
      <text>
        <r>
          <rPr>
            <sz val="8"/>
            <color indexed="81"/>
            <rFont val="Tahoma"/>
            <family val="2"/>
          </rPr>
          <t xml:space="preserve">Type in the Percentage Here
</t>
        </r>
      </text>
    </comment>
    <comment ref="C8" authorId="1" shapeId="0" xr:uid="{00000000-0006-0000-0A00-000005000000}">
      <text>
        <r>
          <rPr>
            <sz val="8"/>
            <color indexed="81"/>
            <rFont val="Tahoma"/>
            <family val="2"/>
          </rPr>
          <t xml:space="preserve">Type in the Percentage Here
</t>
        </r>
      </text>
    </comment>
    <comment ref="L8" authorId="1" shapeId="0" xr:uid="{00000000-0006-0000-0A00-000006000000}">
      <text>
        <r>
          <rPr>
            <sz val="8"/>
            <color indexed="81"/>
            <rFont val="Tahoma"/>
            <family val="2"/>
          </rPr>
          <t xml:space="preserve">Type in the Percentage Here
</t>
        </r>
      </text>
    </comment>
    <comment ref="B10" authorId="0" shapeId="0" xr:uid="{00000000-0006-0000-0A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A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A00-000009000000}">
      <text>
        <r>
          <rPr>
            <b/>
            <sz val="9"/>
            <color indexed="81"/>
            <rFont val="Tahoma"/>
            <family val="2"/>
          </rPr>
          <t>Input date as: MM/DD/YY</t>
        </r>
      </text>
    </comment>
    <comment ref="B13" authorId="0" shapeId="0" xr:uid="{00000000-0006-0000-0A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A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A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2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200-000002000000}">
      <text>
        <r>
          <rPr>
            <sz val="8"/>
            <color indexed="81"/>
            <rFont val="Palatino Linotype"/>
            <family val="1"/>
          </rPr>
          <t>Your position number is assigned at your time of hire and subsequent entry to the Personnel system.</t>
        </r>
      </text>
    </comment>
    <comment ref="C6" authorId="1" shapeId="0" xr:uid="{00000000-0006-0000-0200-000003000000}">
      <text>
        <r>
          <rPr>
            <sz val="8"/>
            <color indexed="81"/>
            <rFont val="Tahoma"/>
            <family val="2"/>
          </rPr>
          <t xml:space="preserve">Type in the Percentage Here
</t>
        </r>
      </text>
    </comment>
    <comment ref="L6" authorId="1" shapeId="0" xr:uid="{00000000-0006-0000-0200-000004000000}">
      <text>
        <r>
          <rPr>
            <sz val="8"/>
            <color indexed="81"/>
            <rFont val="Tahoma"/>
            <family val="2"/>
          </rPr>
          <t xml:space="preserve">Type in the Percentage Here
</t>
        </r>
      </text>
    </comment>
    <comment ref="C8" authorId="1" shapeId="0" xr:uid="{00000000-0006-0000-0200-000005000000}">
      <text>
        <r>
          <rPr>
            <sz val="8"/>
            <color indexed="81"/>
            <rFont val="Tahoma"/>
            <family val="2"/>
          </rPr>
          <t xml:space="preserve">Type in the Percentage Here
</t>
        </r>
      </text>
    </comment>
    <comment ref="L8" authorId="1" shapeId="0" xr:uid="{00000000-0006-0000-0200-000006000000}">
      <text>
        <r>
          <rPr>
            <sz val="8"/>
            <color indexed="81"/>
            <rFont val="Tahoma"/>
            <family val="2"/>
          </rPr>
          <t xml:space="preserve">Type in the Percentage Here
</t>
        </r>
      </text>
    </comment>
    <comment ref="B10" authorId="0" shapeId="0" xr:uid="{00000000-0006-0000-02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2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200-000009000000}">
      <text>
        <r>
          <rPr>
            <b/>
            <sz val="9"/>
            <color indexed="81"/>
            <rFont val="Tahoma"/>
            <family val="2"/>
          </rPr>
          <t>Input date as: MM/DD/YY</t>
        </r>
        <r>
          <rPr>
            <sz val="9"/>
            <color indexed="81"/>
            <rFont val="Tahoma"/>
            <family val="2"/>
          </rPr>
          <t xml:space="preserve">
</t>
        </r>
      </text>
    </comment>
    <comment ref="B13" authorId="0" shapeId="0" xr:uid="{00000000-0006-0000-02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2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2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3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300-000002000000}">
      <text>
        <r>
          <rPr>
            <sz val="8"/>
            <color indexed="81"/>
            <rFont val="Palatino Linotype"/>
            <family val="1"/>
          </rPr>
          <t>Your position number is assigned at your time of hire and subsequent entry to the Personnel system.</t>
        </r>
      </text>
    </comment>
    <comment ref="C6" authorId="1" shapeId="0" xr:uid="{00000000-0006-0000-0300-000003000000}">
      <text>
        <r>
          <rPr>
            <sz val="8"/>
            <color indexed="81"/>
            <rFont val="Tahoma"/>
            <family val="2"/>
          </rPr>
          <t xml:space="preserve">Type in the Percentage Here
</t>
        </r>
      </text>
    </comment>
    <comment ref="L6" authorId="1" shapeId="0" xr:uid="{00000000-0006-0000-0300-000004000000}">
      <text>
        <r>
          <rPr>
            <sz val="8"/>
            <color indexed="81"/>
            <rFont val="Tahoma"/>
            <family val="2"/>
          </rPr>
          <t xml:space="preserve">Type in the Percentage Here
</t>
        </r>
      </text>
    </comment>
    <comment ref="C8" authorId="1" shapeId="0" xr:uid="{00000000-0006-0000-0300-000005000000}">
      <text>
        <r>
          <rPr>
            <sz val="8"/>
            <color indexed="81"/>
            <rFont val="Tahoma"/>
            <family val="2"/>
          </rPr>
          <t xml:space="preserve">Type in the Percentage Here
</t>
        </r>
      </text>
    </comment>
    <comment ref="L8" authorId="1" shapeId="0" xr:uid="{00000000-0006-0000-0300-000006000000}">
      <text>
        <r>
          <rPr>
            <sz val="8"/>
            <color indexed="81"/>
            <rFont val="Tahoma"/>
            <family val="2"/>
          </rPr>
          <t xml:space="preserve">Type in the Percentage Here
</t>
        </r>
      </text>
    </comment>
    <comment ref="B10" authorId="0" shapeId="0" xr:uid="{00000000-0006-0000-03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3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300-000009000000}">
      <text>
        <r>
          <rPr>
            <b/>
            <sz val="9"/>
            <color indexed="81"/>
            <rFont val="Tahoma"/>
            <family val="2"/>
          </rPr>
          <t>Input date as: MM/DD/YY</t>
        </r>
      </text>
    </comment>
    <comment ref="B13" authorId="0" shapeId="0" xr:uid="{00000000-0006-0000-03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3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3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4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400-000002000000}">
      <text>
        <r>
          <rPr>
            <sz val="8"/>
            <color indexed="81"/>
            <rFont val="Palatino Linotype"/>
            <family val="1"/>
          </rPr>
          <t>Your position number is assigned at your time of hire and subsequent entry to the Personnel system.</t>
        </r>
      </text>
    </comment>
    <comment ref="C6" authorId="1" shapeId="0" xr:uid="{00000000-0006-0000-0400-000003000000}">
      <text>
        <r>
          <rPr>
            <sz val="8"/>
            <color indexed="81"/>
            <rFont val="Tahoma"/>
            <family val="2"/>
          </rPr>
          <t xml:space="preserve">Type in the Percentage Here
</t>
        </r>
      </text>
    </comment>
    <comment ref="L6" authorId="1" shapeId="0" xr:uid="{00000000-0006-0000-0400-000004000000}">
      <text>
        <r>
          <rPr>
            <sz val="8"/>
            <color indexed="81"/>
            <rFont val="Tahoma"/>
            <family val="2"/>
          </rPr>
          <t xml:space="preserve">Type in the Percentage Here
</t>
        </r>
      </text>
    </comment>
    <comment ref="C8" authorId="1" shapeId="0" xr:uid="{00000000-0006-0000-0400-000005000000}">
      <text>
        <r>
          <rPr>
            <sz val="8"/>
            <color indexed="81"/>
            <rFont val="Tahoma"/>
            <family val="2"/>
          </rPr>
          <t xml:space="preserve">Type in the Percentage Here
</t>
        </r>
      </text>
    </comment>
    <comment ref="L8" authorId="1" shapeId="0" xr:uid="{00000000-0006-0000-0400-000006000000}">
      <text>
        <r>
          <rPr>
            <sz val="8"/>
            <color indexed="81"/>
            <rFont val="Tahoma"/>
            <family val="2"/>
          </rPr>
          <t xml:space="preserve">Type in the Percentage Here
</t>
        </r>
      </text>
    </comment>
    <comment ref="B10" authorId="0" shapeId="0" xr:uid="{00000000-0006-0000-04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4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400-000009000000}">
      <text>
        <r>
          <rPr>
            <b/>
            <sz val="9"/>
            <color indexed="81"/>
            <rFont val="Tahoma"/>
            <family val="2"/>
          </rPr>
          <t>Input date as: MM/DD/YY</t>
        </r>
      </text>
    </comment>
    <comment ref="B13" authorId="0" shapeId="0" xr:uid="{00000000-0006-0000-04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4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4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5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500-000002000000}">
      <text>
        <r>
          <rPr>
            <sz val="8"/>
            <color indexed="81"/>
            <rFont val="Palatino Linotype"/>
            <family val="1"/>
          </rPr>
          <t>Your position number is assigned at your time of hire and subsequent entry to the Personnel system.</t>
        </r>
      </text>
    </comment>
    <comment ref="C6" authorId="1" shapeId="0" xr:uid="{00000000-0006-0000-0500-000003000000}">
      <text>
        <r>
          <rPr>
            <sz val="8"/>
            <color indexed="81"/>
            <rFont val="Tahoma"/>
            <family val="2"/>
          </rPr>
          <t xml:space="preserve">Type in the Percentage Here
</t>
        </r>
      </text>
    </comment>
    <comment ref="L6" authorId="1" shapeId="0" xr:uid="{00000000-0006-0000-0500-000004000000}">
      <text>
        <r>
          <rPr>
            <sz val="8"/>
            <color indexed="81"/>
            <rFont val="Tahoma"/>
            <family val="2"/>
          </rPr>
          <t xml:space="preserve">Type in the Percentage Here
</t>
        </r>
      </text>
    </comment>
    <comment ref="C8" authorId="1" shapeId="0" xr:uid="{00000000-0006-0000-0500-000005000000}">
      <text>
        <r>
          <rPr>
            <sz val="8"/>
            <color indexed="81"/>
            <rFont val="Tahoma"/>
            <family val="2"/>
          </rPr>
          <t xml:space="preserve">Type in the Percentage Here
</t>
        </r>
      </text>
    </comment>
    <comment ref="L8" authorId="1" shapeId="0" xr:uid="{00000000-0006-0000-0500-000006000000}">
      <text>
        <r>
          <rPr>
            <sz val="8"/>
            <color indexed="81"/>
            <rFont val="Tahoma"/>
            <family val="2"/>
          </rPr>
          <t xml:space="preserve">Type in the Percentage Here
</t>
        </r>
      </text>
    </comment>
    <comment ref="G10" authorId="0" shapeId="0" xr:uid="{00000000-0006-0000-0500-000007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L10" authorId="0" shapeId="0" xr:uid="{00000000-0006-0000-0500-000008000000}">
      <text>
        <r>
          <rPr>
            <sz val="8"/>
            <color indexed="81"/>
            <rFont val="Palatino Linotype"/>
            <family val="1"/>
          </rPr>
          <t xml:space="preserve">Your Total Maximum Hours to Remain within your Award is based on the Spring Semester which runs from  </t>
        </r>
        <r>
          <rPr>
            <b/>
            <sz val="8"/>
            <color indexed="81"/>
            <rFont val="Palatino Linotype"/>
            <family val="1"/>
          </rPr>
          <t>December 26 - May 14th, 2011.</t>
        </r>
        <r>
          <rPr>
            <sz val="8"/>
            <color indexed="81"/>
            <rFont val="Tahoma"/>
            <family val="2"/>
          </rPr>
          <t xml:space="preserve">
</t>
        </r>
      </text>
    </comment>
    <comment ref="A13" authorId="2" shapeId="0" xr:uid="{00000000-0006-0000-0500-000009000000}">
      <text>
        <r>
          <rPr>
            <b/>
            <sz val="9"/>
            <color indexed="81"/>
            <rFont val="Tahoma"/>
            <family val="2"/>
          </rPr>
          <t>Input date as: MM/DD/YY</t>
        </r>
        <r>
          <rPr>
            <sz val="9"/>
            <color indexed="81"/>
            <rFont val="Tahoma"/>
            <family val="2"/>
          </rPr>
          <t xml:space="preserve">
</t>
        </r>
      </text>
    </comment>
    <comment ref="B13" authorId="0" shapeId="0" xr:uid="{00000000-0006-0000-05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5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5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6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600-000002000000}">
      <text>
        <r>
          <rPr>
            <sz val="8"/>
            <color indexed="81"/>
            <rFont val="Palatino Linotype"/>
            <family val="1"/>
          </rPr>
          <t>Your position number is assigned at your time of hire and subsequent entry to the Personnel system.</t>
        </r>
      </text>
    </comment>
    <comment ref="C6" authorId="1" shapeId="0" xr:uid="{00000000-0006-0000-0600-000003000000}">
      <text>
        <r>
          <rPr>
            <sz val="8"/>
            <color indexed="81"/>
            <rFont val="Tahoma"/>
            <family val="2"/>
          </rPr>
          <t xml:space="preserve">Type in the Percentage Here
</t>
        </r>
      </text>
    </comment>
    <comment ref="L6" authorId="1" shapeId="0" xr:uid="{00000000-0006-0000-0600-000004000000}">
      <text>
        <r>
          <rPr>
            <sz val="8"/>
            <color indexed="81"/>
            <rFont val="Tahoma"/>
            <family val="2"/>
          </rPr>
          <t xml:space="preserve">Type in the Percentage Here
</t>
        </r>
      </text>
    </comment>
    <comment ref="C8" authorId="1" shapeId="0" xr:uid="{00000000-0006-0000-0600-000005000000}">
      <text>
        <r>
          <rPr>
            <sz val="8"/>
            <color indexed="81"/>
            <rFont val="Tahoma"/>
            <family val="2"/>
          </rPr>
          <t xml:space="preserve">Type in the Percentage Here
</t>
        </r>
      </text>
    </comment>
    <comment ref="L8" authorId="1" shapeId="0" xr:uid="{00000000-0006-0000-0600-000006000000}">
      <text>
        <r>
          <rPr>
            <sz val="8"/>
            <color indexed="81"/>
            <rFont val="Tahoma"/>
            <family val="2"/>
          </rPr>
          <t xml:space="preserve">Type in the Percentage Here
</t>
        </r>
      </text>
    </comment>
    <comment ref="B10" authorId="0" shapeId="0" xr:uid="{00000000-0006-0000-06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6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600-000009000000}">
      <text>
        <r>
          <rPr>
            <b/>
            <sz val="9"/>
            <color indexed="81"/>
            <rFont val="Tahoma"/>
            <family val="2"/>
          </rPr>
          <t>Input date as: MM/DD/YY</t>
        </r>
      </text>
    </comment>
    <comment ref="B13" authorId="0" shapeId="0" xr:uid="{00000000-0006-0000-06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6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6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7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700-000002000000}">
      <text>
        <r>
          <rPr>
            <sz val="8"/>
            <color indexed="81"/>
            <rFont val="Palatino Linotype"/>
            <family val="1"/>
          </rPr>
          <t>Your position number is assigned at your time of hire and subsequent entry to the Personnel system.</t>
        </r>
      </text>
    </comment>
    <comment ref="C6" authorId="1" shapeId="0" xr:uid="{00000000-0006-0000-0700-000003000000}">
      <text>
        <r>
          <rPr>
            <sz val="8"/>
            <color indexed="81"/>
            <rFont val="Tahoma"/>
            <family val="2"/>
          </rPr>
          <t xml:space="preserve">Type in the Percentage Here
</t>
        </r>
      </text>
    </comment>
    <comment ref="L6" authorId="1" shapeId="0" xr:uid="{00000000-0006-0000-0700-000004000000}">
      <text>
        <r>
          <rPr>
            <sz val="8"/>
            <color indexed="81"/>
            <rFont val="Tahoma"/>
            <family val="2"/>
          </rPr>
          <t xml:space="preserve">Type in the Percentage Here
</t>
        </r>
      </text>
    </comment>
    <comment ref="C8" authorId="1" shapeId="0" xr:uid="{00000000-0006-0000-0700-000005000000}">
      <text>
        <r>
          <rPr>
            <sz val="8"/>
            <color indexed="81"/>
            <rFont val="Tahoma"/>
            <family val="2"/>
          </rPr>
          <t xml:space="preserve">Type in the Percentage Here
</t>
        </r>
      </text>
    </comment>
    <comment ref="L8" authorId="1" shapeId="0" xr:uid="{00000000-0006-0000-0700-000006000000}">
      <text>
        <r>
          <rPr>
            <sz val="8"/>
            <color indexed="81"/>
            <rFont val="Tahoma"/>
            <family val="2"/>
          </rPr>
          <t xml:space="preserve">Type in the Percentage Here
</t>
        </r>
      </text>
    </comment>
    <comment ref="B10" authorId="0" shapeId="0" xr:uid="{00000000-0006-0000-07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7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700-000009000000}">
      <text>
        <r>
          <rPr>
            <b/>
            <sz val="9"/>
            <color indexed="81"/>
            <rFont val="Tahoma"/>
            <family val="2"/>
          </rPr>
          <t>Input date as: MM/DD/YY</t>
        </r>
      </text>
    </comment>
    <comment ref="B13" authorId="0" shapeId="0" xr:uid="{00000000-0006-0000-07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7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7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8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800-000002000000}">
      <text>
        <r>
          <rPr>
            <sz val="8"/>
            <color indexed="81"/>
            <rFont val="Palatino Linotype"/>
            <family val="1"/>
          </rPr>
          <t>Your position number is assigned at your time of hire and subsequent entry to the Personnel system.</t>
        </r>
      </text>
    </comment>
    <comment ref="C6" authorId="1" shapeId="0" xr:uid="{00000000-0006-0000-0800-000003000000}">
      <text>
        <r>
          <rPr>
            <sz val="8"/>
            <color indexed="81"/>
            <rFont val="Tahoma"/>
            <family val="2"/>
          </rPr>
          <t xml:space="preserve">Type in the Percentage Here
</t>
        </r>
      </text>
    </comment>
    <comment ref="L6" authorId="1" shapeId="0" xr:uid="{00000000-0006-0000-0800-000004000000}">
      <text>
        <r>
          <rPr>
            <sz val="8"/>
            <color indexed="81"/>
            <rFont val="Tahoma"/>
            <family val="2"/>
          </rPr>
          <t xml:space="preserve">Type in the Percentage Here
</t>
        </r>
      </text>
    </comment>
    <comment ref="C8" authorId="1" shapeId="0" xr:uid="{00000000-0006-0000-0800-000005000000}">
      <text>
        <r>
          <rPr>
            <sz val="8"/>
            <color indexed="81"/>
            <rFont val="Tahoma"/>
            <family val="2"/>
          </rPr>
          <t xml:space="preserve">Type in the Percentage Here
</t>
        </r>
      </text>
    </comment>
    <comment ref="L8" authorId="1" shapeId="0" xr:uid="{00000000-0006-0000-0800-000006000000}">
      <text>
        <r>
          <rPr>
            <sz val="8"/>
            <color indexed="81"/>
            <rFont val="Tahoma"/>
            <family val="2"/>
          </rPr>
          <t xml:space="preserve">Type in the Percentage Here
</t>
        </r>
      </text>
    </comment>
    <comment ref="B10" authorId="0" shapeId="0" xr:uid="{00000000-0006-0000-08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8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800-000009000000}">
      <text>
        <r>
          <rPr>
            <b/>
            <sz val="9"/>
            <color indexed="81"/>
            <rFont val="Tahoma"/>
            <family val="2"/>
          </rPr>
          <t>Input date as: MM/DD/YY</t>
        </r>
      </text>
    </comment>
    <comment ref="B13" authorId="0" shapeId="0" xr:uid="{00000000-0006-0000-08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8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8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bkoenig</author>
    <author>jvedral</author>
    <author>jchristi</author>
  </authors>
  <commentList>
    <comment ref="G4" authorId="0" shapeId="0" xr:uid="{00000000-0006-0000-0900-000001000000}">
      <text>
        <r>
          <rPr>
            <sz val="8"/>
            <color indexed="81"/>
            <rFont val="Palatino Linotype"/>
            <family val="1"/>
          </rPr>
          <t>Your employee ID number is separate from your student ID number.  You can get your number from your employer or it will be listed on your Notice of Pay.</t>
        </r>
        <r>
          <rPr>
            <sz val="8"/>
            <color indexed="81"/>
            <rFont val="Tahoma"/>
            <family val="2"/>
          </rPr>
          <t xml:space="preserve">
</t>
        </r>
      </text>
    </comment>
    <comment ref="L4" authorId="0" shapeId="0" xr:uid="{00000000-0006-0000-0900-000002000000}">
      <text>
        <r>
          <rPr>
            <sz val="8"/>
            <color indexed="81"/>
            <rFont val="Palatino Linotype"/>
            <family val="1"/>
          </rPr>
          <t>Your position number is assigned at your time of hire and subsequent entry to the Personnel system.</t>
        </r>
      </text>
    </comment>
    <comment ref="C6" authorId="1" shapeId="0" xr:uid="{00000000-0006-0000-0900-000003000000}">
      <text>
        <r>
          <rPr>
            <sz val="8"/>
            <color indexed="81"/>
            <rFont val="Tahoma"/>
            <family val="2"/>
          </rPr>
          <t xml:space="preserve">Type in the Percentage Here
</t>
        </r>
      </text>
    </comment>
    <comment ref="L6" authorId="1" shapeId="0" xr:uid="{00000000-0006-0000-0900-000004000000}">
      <text>
        <r>
          <rPr>
            <sz val="8"/>
            <color indexed="81"/>
            <rFont val="Tahoma"/>
            <family val="2"/>
          </rPr>
          <t xml:space="preserve">Type in the Percentage Here
</t>
        </r>
      </text>
    </comment>
    <comment ref="C8" authorId="1" shapeId="0" xr:uid="{00000000-0006-0000-0900-000005000000}">
      <text>
        <r>
          <rPr>
            <sz val="8"/>
            <color indexed="81"/>
            <rFont val="Tahoma"/>
            <family val="2"/>
          </rPr>
          <t xml:space="preserve">Type in the Percentage Here
</t>
        </r>
      </text>
    </comment>
    <comment ref="L8" authorId="1" shapeId="0" xr:uid="{00000000-0006-0000-0900-000006000000}">
      <text>
        <r>
          <rPr>
            <sz val="8"/>
            <color indexed="81"/>
            <rFont val="Tahoma"/>
            <family val="2"/>
          </rPr>
          <t xml:space="preserve">Type in the Percentage Here
</t>
        </r>
      </text>
    </comment>
    <comment ref="B10" authorId="0" shapeId="0" xr:uid="{00000000-0006-0000-0900-000007000000}">
      <text>
        <r>
          <rPr>
            <sz val="8"/>
            <color indexed="81"/>
            <rFont val="Palatino Linotype"/>
            <family val="1"/>
          </rPr>
          <t>Whenever there is a change to your work-study award, in order for the spreadsheet to calculate your hours properly, you need to</t>
        </r>
        <r>
          <rPr>
            <b/>
            <u/>
            <sz val="8"/>
            <color indexed="81"/>
            <rFont val="Palatino Linotype"/>
            <family val="1"/>
          </rPr>
          <t xml:space="preserve"> return to the first timesheet and change the award amount on there.</t>
        </r>
      </text>
    </comment>
    <comment ref="G10" authorId="0" shapeId="0" xr:uid="{00000000-0006-0000-0900-000008000000}">
      <text>
        <r>
          <rPr>
            <sz val="8"/>
            <color indexed="81"/>
            <rFont val="Palatino Linotype"/>
            <family val="1"/>
          </rPr>
          <t>If you receive a raise, enter your new hourly rate in the payperiod that the raise becomes effective.</t>
        </r>
        <r>
          <rPr>
            <sz val="8"/>
            <color indexed="81"/>
            <rFont val="Tahoma"/>
            <family val="2"/>
          </rPr>
          <t xml:space="preserve">
</t>
        </r>
      </text>
    </comment>
    <comment ref="A13" authorId="2" shapeId="0" xr:uid="{00000000-0006-0000-0900-000009000000}">
      <text>
        <r>
          <rPr>
            <b/>
            <sz val="9"/>
            <color indexed="81"/>
            <rFont val="Tahoma"/>
            <family val="2"/>
          </rPr>
          <t>Input date as: MM/DD/YY</t>
        </r>
        <r>
          <rPr>
            <sz val="9"/>
            <color indexed="81"/>
            <rFont val="Tahoma"/>
            <family val="2"/>
          </rPr>
          <t xml:space="preserve">
</t>
        </r>
      </text>
    </comment>
    <comment ref="B13" authorId="0" shapeId="0" xr:uid="{00000000-0006-0000-0900-00000A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pm</t>
        </r>
        <r>
          <rPr>
            <sz val="8"/>
            <color indexed="81"/>
            <rFont val="Palatino Linotype"/>
            <family val="1"/>
          </rPr>
          <t xml:space="preserve">
</t>
        </r>
        <r>
          <rPr>
            <i/>
            <u/>
            <sz val="7"/>
            <color indexed="81"/>
            <rFont val="Palatino Linotype"/>
            <family val="1"/>
          </rPr>
          <t>(a space between the time &amp; the am or pm is necessary!)</t>
        </r>
        <r>
          <rPr>
            <sz val="8"/>
            <color indexed="81"/>
            <rFont val="Tahoma"/>
            <family val="2"/>
          </rPr>
          <t xml:space="preserve">
</t>
        </r>
      </text>
    </comment>
    <comment ref="C13" authorId="0" shapeId="0" xr:uid="{00000000-0006-0000-0900-00000B000000}">
      <text>
        <r>
          <rPr>
            <sz val="8"/>
            <color indexed="81"/>
            <rFont val="Palatino Linotype"/>
            <family val="1"/>
          </rPr>
          <t xml:space="preserve">Be sure to enter the time as:
</t>
        </r>
        <r>
          <rPr>
            <i/>
            <sz val="8"/>
            <color indexed="81"/>
            <rFont val="Palatino Linotype"/>
            <family val="1"/>
          </rPr>
          <t>HH:mm</t>
        </r>
        <r>
          <rPr>
            <sz val="8"/>
            <color indexed="81"/>
            <rFont val="Palatino Linotype"/>
            <family val="1"/>
          </rPr>
          <t xml:space="preserve"> </t>
        </r>
        <r>
          <rPr>
            <b/>
            <sz val="8"/>
            <color indexed="81"/>
            <rFont val="Palatino Linotype"/>
            <family val="1"/>
          </rPr>
          <t>am</t>
        </r>
        <r>
          <rPr>
            <sz val="8"/>
            <color indexed="81"/>
            <rFont val="Palatino Linotype"/>
            <family val="1"/>
          </rPr>
          <t xml:space="preserve"> or
</t>
        </r>
        <r>
          <rPr>
            <i/>
            <sz val="8"/>
            <color indexed="81"/>
            <rFont val="Palatino Linotype"/>
            <family val="1"/>
          </rPr>
          <t>HH:mm</t>
        </r>
        <r>
          <rPr>
            <sz val="8"/>
            <color indexed="81"/>
            <rFont val="Palatino Linotype"/>
            <family val="1"/>
          </rPr>
          <t xml:space="preserve"> </t>
        </r>
        <r>
          <rPr>
            <b/>
            <sz val="8"/>
            <color indexed="81"/>
            <rFont val="Palatino Linotype"/>
            <family val="1"/>
          </rPr>
          <t xml:space="preserve">pm
</t>
        </r>
        <r>
          <rPr>
            <i/>
            <sz val="8"/>
            <color indexed="81"/>
            <rFont val="Palatino Linotype"/>
            <family val="1"/>
          </rPr>
          <t>(a space between the time and the am or pm is necessary!)</t>
        </r>
      </text>
    </comment>
    <comment ref="G13" authorId="0" shapeId="0" xr:uid="{00000000-0006-0000-0900-00000C000000}">
      <text>
        <r>
          <rPr>
            <sz val="8"/>
            <color indexed="81"/>
            <rFont val="Palatino Linotype"/>
            <family val="1"/>
          </rPr>
          <t xml:space="preserve">Enter any un-paid break time in this column.  
Be sure to use the following format:
</t>
        </r>
        <r>
          <rPr>
            <b/>
            <i/>
            <sz val="8"/>
            <color indexed="81"/>
            <rFont val="Palatino Linotype"/>
            <family val="1"/>
          </rPr>
          <t>hh:mm</t>
        </r>
        <r>
          <rPr>
            <sz val="8"/>
            <color indexed="81"/>
            <rFont val="Tahoma"/>
            <family val="2"/>
          </rPr>
          <t xml:space="preserve">
</t>
        </r>
      </text>
    </comment>
  </commentList>
</comments>
</file>

<file path=xl/sharedStrings.xml><?xml version="1.0" encoding="utf-8"?>
<sst xmlns="http://schemas.openxmlformats.org/spreadsheetml/2006/main" count="3122" uniqueCount="345">
  <si>
    <t>University of Colorado at Colorado Springs</t>
  </si>
  <si>
    <t>Employee Sign-in / Sign-Out Sheet</t>
  </si>
  <si>
    <t>Employee Name</t>
  </si>
  <si>
    <t>Position #</t>
  </si>
  <si>
    <t>Employee ID#</t>
  </si>
  <si>
    <t>Employing Department</t>
  </si>
  <si>
    <t>Term</t>
  </si>
  <si>
    <t>Work-study Award Amount</t>
  </si>
  <si>
    <t>Pay Rate</t>
  </si>
  <si>
    <t>Hours Average / Week to Remain within Award</t>
  </si>
  <si>
    <t>Note: </t>
  </si>
  <si>
    <t>Additional Note: </t>
  </si>
  <si>
    <t>Date</t>
  </si>
  <si>
    <t>All Employees Must Sign This Form</t>
  </si>
  <si>
    <t>Hours Worked</t>
  </si>
  <si>
    <r>
      <t xml:space="preserve">Time Off   Clock </t>
    </r>
    <r>
      <rPr>
        <sz val="12"/>
        <rFont val="Arial"/>
        <family val="2"/>
      </rPr>
      <t/>
    </r>
  </si>
  <si>
    <t>Money Earned</t>
  </si>
  <si>
    <t>Time Out     (AM/PM)</t>
  </si>
  <si>
    <t>Hours Remaining on Award</t>
  </si>
  <si>
    <t>Employee Signature</t>
  </si>
  <si>
    <t>Comments:</t>
  </si>
  <si>
    <t>Total Maximum Hours to Remain within Award</t>
  </si>
  <si>
    <t>On-Campus Departments</t>
  </si>
  <si>
    <t>40147  American Numismatic Assoc.</t>
  </si>
  <si>
    <t>40348  American Red Cross Pikes Peak</t>
  </si>
  <si>
    <t>40150  Better Business Bureau</t>
  </si>
  <si>
    <t>40151  Big Brothers/Big Sisters</t>
  </si>
  <si>
    <t>40340  Boys &amp; Girls Club-EA Tutt Unit</t>
  </si>
  <si>
    <t>40153  Bureau of Land Management</t>
  </si>
  <si>
    <t>40154  Canine Companions</t>
  </si>
  <si>
    <t>40156  Children's Literacy Center</t>
  </si>
  <si>
    <t>40345  City of Cripple Creek</t>
  </si>
  <si>
    <t>40161  City of CS: Human Resources</t>
  </si>
  <si>
    <t>40170  Clean Air Campaign</t>
  </si>
  <si>
    <t>40174  Colorado Division of Wildlife</t>
  </si>
  <si>
    <t>40175  Colorado Springs Fine Arts</t>
  </si>
  <si>
    <t>40347  Colorado P.E.O. Chapter House</t>
  </si>
  <si>
    <t>40177  Community Partnrshp-Child/Dev</t>
  </si>
  <si>
    <t>40179  CS Chamber of Commerce</t>
  </si>
  <si>
    <t>40346  C.S. Technology Incubator</t>
  </si>
  <si>
    <t>40180  Developmental Opportunities</t>
  </si>
  <si>
    <t>40181  Downtown Colorado Springs, Inc</t>
  </si>
  <si>
    <t>40182  Educational Opportunity</t>
  </si>
  <si>
    <t>40183  EPC:  Fourth Judicial District</t>
  </si>
  <si>
    <t>40184  EPC:  Health &amp; Environment</t>
  </si>
  <si>
    <t>40185  EPC:  Human Resource Dept.</t>
  </si>
  <si>
    <t>40186  EPC:  Information Services</t>
  </si>
  <si>
    <t xml:space="preserve">40187  EPC:  Parks Department </t>
  </si>
  <si>
    <t>40188  EPC:  Planning Department</t>
  </si>
  <si>
    <t xml:space="preserve">40189  EPC:  Social Services Dept </t>
  </si>
  <si>
    <t>40190  Falcon Elementary School</t>
  </si>
  <si>
    <t>40193  Globe Charter School</t>
  </si>
  <si>
    <t>40349  Greccio Housing Opport. Ctr.</t>
  </si>
  <si>
    <t>40194  Goodwill Industries</t>
  </si>
  <si>
    <t>40195  Harrison School District Two</t>
  </si>
  <si>
    <t>40196  Hispanic Chamber of Commerce</t>
  </si>
  <si>
    <t>40197  Housing Authority of the City of Colorado Springs</t>
  </si>
  <si>
    <t>40198  Humane Society</t>
  </si>
  <si>
    <t>40200  Memorial Hospital</t>
  </si>
  <si>
    <t>40330  Mountainside Elementary School</t>
  </si>
  <si>
    <t>40204  Pikes Peak Community College</t>
  </si>
  <si>
    <t xml:space="preserve">40205  Pikes Peak Family Connections </t>
  </si>
  <si>
    <t>40206  Pikes Peak Library District</t>
  </si>
  <si>
    <t>40227  Pikes Peak Mental Health</t>
  </si>
  <si>
    <t>40208  Pikes Peak YMCA</t>
  </si>
  <si>
    <t>40211  School District #20</t>
  </si>
  <si>
    <t>40212  School District Eleven</t>
  </si>
  <si>
    <t>40214  Social Security Administration</t>
  </si>
  <si>
    <t>40333  Sodexho Marriott Mgt Services</t>
  </si>
  <si>
    <t xml:space="preserve">40331  Southern Colo Educ Opp Ctr </t>
  </si>
  <si>
    <t>40341  The Children's Museum Co Spgs</t>
  </si>
  <si>
    <t>40219  Urban League of the Pikes Peak</t>
  </si>
  <si>
    <t xml:space="preserve">40220  US Forest Service: Pikes Peak  </t>
  </si>
  <si>
    <t>40222  Western Museum of Mining and Industry</t>
  </si>
  <si>
    <t>40332  United States Olympic Commttee</t>
  </si>
  <si>
    <t>Time In                   (AM/PM)</t>
  </si>
  <si>
    <t>Hours Worked (In Decimal Form)</t>
  </si>
  <si>
    <t>Current Payperiod</t>
  </si>
  <si>
    <t>40352  Natl. Little Britches Rodeo Assn.</t>
  </si>
  <si>
    <t>40351  T.E.S.S.A.</t>
  </si>
  <si>
    <t>40230  JDRF-RMC</t>
  </si>
  <si>
    <t>Note: If any of the above due dates are changed due to holidays, they will be reflected on the PBS Master Calendar at: www.cusys.edu/pbs/calendar/calendar.html</t>
  </si>
  <si>
    <t>40368  Veteran's Upward Bound</t>
  </si>
  <si>
    <t>40158  Partnership for Community Design</t>
  </si>
  <si>
    <t>Speed Type:</t>
  </si>
  <si>
    <t>Percent</t>
  </si>
  <si>
    <t>Supervisor Signature</t>
  </si>
  <si>
    <t>BOTH EMPLOYEE AND SUPERVISOR SIGNATURES ARE REQUIRED</t>
  </si>
  <si>
    <t>Semester Work-study Hours Remaining</t>
  </si>
  <si>
    <t>40377  City of Pueblo</t>
  </si>
  <si>
    <t>40381  Colorado State Parks</t>
  </si>
  <si>
    <t>40380  Pikes Peak Council - Boy Scouts of America</t>
  </si>
  <si>
    <t>For the most up-to-date form, see our website at:  http://www.uccs.edu/~stuemp/formstuemp.shtml</t>
  </si>
  <si>
    <t>40385  SoSudanese Amfrdshp Com Assoc</t>
  </si>
  <si>
    <t>40394  Business of Arts Center</t>
  </si>
  <si>
    <t>40393  Widefield School District 3</t>
  </si>
  <si>
    <t>If you are having problems with the timesheet or have any questions please contact Student Employment at 719.255.3454 or e-mail us at stuemp@uccs.edu</t>
  </si>
  <si>
    <r>
      <t xml:space="preserve">Pay Period                       </t>
    </r>
    <r>
      <rPr>
        <i/>
        <sz val="16"/>
        <rFont val="Cambria"/>
        <family val="1"/>
      </rPr>
      <t>(Sunday - Saturday)</t>
    </r>
  </si>
  <si>
    <r>
      <t xml:space="preserve">Payday </t>
    </r>
    <r>
      <rPr>
        <i/>
        <sz val="16"/>
        <rFont val="Cambria"/>
        <family val="1"/>
      </rPr>
      <t>(Friday)</t>
    </r>
  </si>
  <si>
    <t>40149  PPG &amp; LCC</t>
  </si>
  <si>
    <t>40157  National Junior College Athletic Association</t>
  </si>
  <si>
    <t>40217 BizKidz</t>
  </si>
  <si>
    <t>See the Student Employment Website for the full calendar and TRR due dates:  http://www.uccs.edu/~stuemp/calendar.html</t>
  </si>
  <si>
    <t>For the most up to date forms see:  http://www.uccs.edu/stuemp/forms.html</t>
  </si>
  <si>
    <t xml:space="preserve">You can find the full calendar and TRR Due Dates at: http://www.uccs.edu/stuemp/calendar.html </t>
  </si>
  <si>
    <r>
      <t xml:space="preserve">TRR'S Due </t>
    </r>
    <r>
      <rPr>
        <i/>
        <sz val="16"/>
        <rFont val="Cambria"/>
        <family val="1"/>
      </rPr>
      <t>in Personnel Mondays by 9 am</t>
    </r>
    <r>
      <rPr>
        <b/>
        <i/>
        <sz val="16"/>
        <rFont val="Cambria"/>
        <family val="1"/>
      </rPr>
      <t xml:space="preserve">  </t>
    </r>
    <r>
      <rPr>
        <b/>
        <sz val="16"/>
        <rFont val="Cambria"/>
        <family val="1"/>
      </rPr>
      <t xml:space="preserve"> </t>
    </r>
  </si>
  <si>
    <t>CERTIFICATION:  I certify (1) The hours and minutes shown herein are a complete and accurate record of time worked each day and for the reporting period.  All leave taken and/or overtime earned or taken as compensatory time was reported and approved by my supervisor.  (2) The Speedtype identified above are appropriate to pay these hours, and the percentage of time attributed to each reflects the actual effort expended on the project(s) specific to the Speedtype listed.  (3) If applicable, student employee is enrolled in the proper number of credit hours, pursuant to campus specific student employment guidelines.</t>
  </si>
  <si>
    <t>OVERTIME ELIGIBILITY:  Any overtime or compensentory time worked MUST have supervisory approval in advance, and will be paid at the rate of one and one-half times my hourly rate. Failure to receive advance approval for overtime or compensatory time worked may result in a corrective or disciplinary action which may include termination of University employment.</t>
  </si>
  <si>
    <t>Pay Period:</t>
  </si>
  <si>
    <t>Term:</t>
  </si>
  <si>
    <t>Pay day for hours is:</t>
  </si>
  <si>
    <t>Pay day for  hours is:</t>
  </si>
  <si>
    <t>40152  Boys &amp; Girls Club</t>
  </si>
  <si>
    <t>40215  BSCS</t>
  </si>
  <si>
    <t xml:space="preserve">40171  Catamount Institute </t>
  </si>
  <si>
    <t>40191  Feline Rescue Network</t>
  </si>
  <si>
    <t>40209  Ronald McDonald House</t>
  </si>
  <si>
    <t>40213 USA Shooting</t>
  </si>
  <si>
    <t>40022   AA-Assessment</t>
  </si>
  <si>
    <t xml:space="preserve">40246   AA-Biofrontiers-UCCS Ctr </t>
  </si>
  <si>
    <t>40362   AA-Campus Extended Studies</t>
  </si>
  <si>
    <t>40364   AA-Center Study of Govt &amp; Indiv</t>
  </si>
  <si>
    <t xml:space="preserve">40138   AA-Comunication Center </t>
  </si>
  <si>
    <t>40398   AA-Cybersecurity</t>
  </si>
  <si>
    <t>40024   AA-Diversity</t>
  </si>
  <si>
    <t>40233   AA-Enrollment Management</t>
  </si>
  <si>
    <t>40023   AA-EPIIC</t>
  </si>
  <si>
    <t>40359   AA-Excel Center Support</t>
  </si>
  <si>
    <t>40021   AA-Faculty Records</t>
  </si>
  <si>
    <t xml:space="preserve">40228   AA-Faculty Resource Center </t>
  </si>
  <si>
    <t>40355   AA-Federal Grant- NISSC</t>
  </si>
  <si>
    <t>40019   AA-Graduate School</t>
  </si>
  <si>
    <t>40252   AA-HealthCircle</t>
  </si>
  <si>
    <t>40242   AA-Honors Program</t>
  </si>
  <si>
    <t>40235   AA-Innovation Program</t>
  </si>
  <si>
    <t>40357   AA-Institute for Bioenergetics</t>
  </si>
  <si>
    <t>40136   AA-Languages Center</t>
  </si>
  <si>
    <t xml:space="preserve">40090   AA-Library Operations </t>
  </si>
  <si>
    <t xml:space="preserve">40134   AA-Math Center </t>
  </si>
  <si>
    <t>40378   AA-NISSSC Institute</t>
  </si>
  <si>
    <t>40018   AA-Provost</t>
  </si>
  <si>
    <t>40137   AA-Science Center</t>
  </si>
  <si>
    <t>40020   AA-Sponsored Research</t>
  </si>
  <si>
    <t xml:space="preserve">40386   AA-Trauma, Health &amp; Hazard Ctr </t>
  </si>
  <si>
    <t>40251   AA-UCCS Teach</t>
  </si>
  <si>
    <t>40363   AA-Undergraduate Education</t>
  </si>
  <si>
    <t>40135   AA-Writing Center</t>
  </si>
  <si>
    <t>40240   Admissions Services Operations</t>
  </si>
  <si>
    <t>49997   Annuitants UCCS</t>
  </si>
  <si>
    <t>40120   AVCAF-Benefits</t>
  </si>
  <si>
    <t>40086   Beth-El Admin</t>
  </si>
  <si>
    <t>40399   Beth-El Clinic Operations</t>
  </si>
  <si>
    <t xml:space="preserve">40248   Beth-El Extended Studies </t>
  </si>
  <si>
    <t xml:space="preserve">40082   Beth-El Grad Nursing </t>
  </si>
  <si>
    <t xml:space="preserve">40083   Beth-El Health Sciences </t>
  </si>
  <si>
    <t>40396   Beth-El Human Physio/Nutrition</t>
  </si>
  <si>
    <t>40081   Beth-EL UG Nursing</t>
  </si>
  <si>
    <t>40025   BUS- Administrative Ops</t>
  </si>
  <si>
    <t xml:space="preserve">40027   BUS- Finance </t>
  </si>
  <si>
    <t>40028   BUS- General Buisness</t>
  </si>
  <si>
    <t>40034   BUS- Graduate (MBA)</t>
  </si>
  <si>
    <t xml:space="preserve">40029   BUS- Information Systems </t>
  </si>
  <si>
    <t>40030   BUS- International Buisness</t>
  </si>
  <si>
    <t xml:space="preserve">40031   BUS- Marketing </t>
  </si>
  <si>
    <t xml:space="preserve">40032   BUS- Orginizational Management </t>
  </si>
  <si>
    <t>40033   BUS- Personnel/Human Resources Management</t>
  </si>
  <si>
    <t>40026   BUS-Accounting</t>
  </si>
  <si>
    <t xml:space="preserve">40001   Chancellor's Office </t>
  </si>
  <si>
    <t>40002   Chanc-UniversityEvents&amp;Outrch</t>
  </si>
  <si>
    <t xml:space="preserve">40038   COE- Counseling and Human Services </t>
  </si>
  <si>
    <t xml:space="preserve">40039   COE- Curriculum &amp; Instruction </t>
  </si>
  <si>
    <t>40040   COE- Leadership, Research &amp; Foundation</t>
  </si>
  <si>
    <t xml:space="preserve">40037   COE- Special Education </t>
  </si>
  <si>
    <t xml:space="preserve">40041   COE- Teaching &amp; Learning </t>
  </si>
  <si>
    <t>40265   COE-Academic Planning &amp; Outrch</t>
  </si>
  <si>
    <t>40036   COE-Administrative Ops</t>
  </si>
  <si>
    <t>49999   Colorado Springs Campus</t>
  </si>
  <si>
    <t>40042   EAS- Administrative Operations</t>
  </si>
  <si>
    <t xml:space="preserve">40382   EAS-Center for Space Studies </t>
  </si>
  <si>
    <t>40049   EAS-Computer Engineering</t>
  </si>
  <si>
    <t>40045   EAS-Computer Science</t>
  </si>
  <si>
    <t>40043   EAS-Electrical Engineering</t>
  </si>
  <si>
    <t>40047   EAS-Mechanical &amp; Aerospace Engineering</t>
  </si>
  <si>
    <t>40035   EPC-Small Business Development</t>
  </si>
  <si>
    <t>40241   International Student Services</t>
  </si>
  <si>
    <t xml:space="preserve">40087 IT Administrative Operations </t>
  </si>
  <si>
    <t xml:space="preserve">40088   IT Media Services </t>
  </si>
  <si>
    <t xml:space="preserve">40089   IT Telecommunications </t>
  </si>
  <si>
    <t>40013   L/Intramurals-Mens Basketball</t>
  </si>
  <si>
    <t>40051   LAS- Administrative Operations</t>
  </si>
  <si>
    <t>40067   LAS- Anthropology</t>
  </si>
  <si>
    <t>40062   LAS- Biology</t>
  </si>
  <si>
    <t xml:space="preserve">40063   LAS- Chemistry </t>
  </si>
  <si>
    <t>40068   LAS- Communication</t>
  </si>
  <si>
    <t xml:space="preserve">40069   LAS- Economics </t>
  </si>
  <si>
    <t xml:space="preserve">40054   LAS- English </t>
  </si>
  <si>
    <t>40055   LAS- Foreign Language &amp; Culture</t>
  </si>
  <si>
    <t>40064   LAS- Geography</t>
  </si>
  <si>
    <t xml:space="preserve">40073   LAS- History </t>
  </si>
  <si>
    <t>40056   LAS- Humanities</t>
  </si>
  <si>
    <t xml:space="preserve">40232   LAS- Mathematics </t>
  </si>
  <si>
    <t xml:space="preserve">40052   LAS- Military Science </t>
  </si>
  <si>
    <t>40059   LAS- Music</t>
  </si>
  <si>
    <t xml:space="preserve">40057   LAS- Philosophy </t>
  </si>
  <si>
    <t xml:space="preserve">40066   LAS- Physics &amp; Energy Science </t>
  </si>
  <si>
    <t>40077   LAS- Psychology</t>
  </si>
  <si>
    <t>40078   LAS- Sociology</t>
  </si>
  <si>
    <t>40080   LAS- Women's &amp; Ethnic Studies</t>
  </si>
  <si>
    <t>40053   LAS-Air Force ROTC</t>
  </si>
  <si>
    <t xml:space="preserve">40390   LAS-Art History </t>
  </si>
  <si>
    <t xml:space="preserve">40384   LAS-Film Studies </t>
  </si>
  <si>
    <t>40058   LAS-FineArts-Visual&amp;PerformArt</t>
  </si>
  <si>
    <t xml:space="preserve">40247   LAS-Gallery Management </t>
  </si>
  <si>
    <t>40072   LAS-Geology</t>
  </si>
  <si>
    <t xml:space="preserve">40383   LAS-Heller Ctr/Arts&amp;Humanities </t>
  </si>
  <si>
    <t>40074   LAS-ID Math</t>
  </si>
  <si>
    <t>40075   LAS-Justice Studies</t>
  </si>
  <si>
    <t>40065   LAS-Master of Basic Science</t>
  </si>
  <si>
    <t xml:space="preserve">40245   LAS-Matrix Center </t>
  </si>
  <si>
    <t>40260   LAS-National Student Exchange</t>
  </si>
  <si>
    <t>40076   LAS-Political Science</t>
  </si>
  <si>
    <t>40397   LAS-PTW</t>
  </si>
  <si>
    <t>40079   LAS-Sport &amp; Leisure</t>
  </si>
  <si>
    <t>40237   LAS-Theatre</t>
  </si>
  <si>
    <t>40389   LAS-Visual Arts</t>
  </si>
  <si>
    <t>40375   Legal Council</t>
  </si>
  <si>
    <t>49998   Retirees UCCS</t>
  </si>
  <si>
    <t xml:space="preserve">40084   SPA Administrative Operations </t>
  </si>
  <si>
    <t>40085   SPA Social Work</t>
  </si>
  <si>
    <t xml:space="preserve">40142   SSS-Intrnl Student Services </t>
  </si>
  <si>
    <t>40144   SSS-Women's Center</t>
  </si>
  <si>
    <t xml:space="preserve">40139   Student Support Services </t>
  </si>
  <si>
    <t xml:space="preserve">40092   VCAF- Administrative Operations </t>
  </si>
  <si>
    <t xml:space="preserve">40361   VCAF Admissions </t>
  </si>
  <si>
    <t>40392   VCAF PCSSC</t>
  </si>
  <si>
    <t>40094   VCAF-AUX-Parking Operations</t>
  </si>
  <si>
    <t>40121   VCAF-AUX-Police Operations</t>
  </si>
  <si>
    <t>40339   VCAF-AUX-Transportation Srvcs</t>
  </si>
  <si>
    <t>40095   VCAF-FAC-Admin OP</t>
  </si>
  <si>
    <t>40096   VCAF-FAC-Bldg Maintenance</t>
  </si>
  <si>
    <t>40097   VCAF-FAC-Custodial Srvs</t>
  </si>
  <si>
    <t>40098   VCAF-FAC-Grounds</t>
  </si>
  <si>
    <t xml:space="preserve">40123   VCAF-FAC-Mailroom </t>
  </si>
  <si>
    <t>40126   VCAF-Fin Aid/Stdt Employment</t>
  </si>
  <si>
    <t>40238   VCAF-Institutional Research</t>
  </si>
  <si>
    <t xml:space="preserve">40391   VCAF-Office of Stustainability </t>
  </si>
  <si>
    <t>40093   VCAF-P&amp;C Administrative Ops</t>
  </si>
  <si>
    <t>40128   VCAF-Registrar</t>
  </si>
  <si>
    <t>40099   VCAF-RM-Admin</t>
  </si>
  <si>
    <t>40100   VCAF-RM-Budget</t>
  </si>
  <si>
    <t xml:space="preserve">40101   VCAF-RM-Controller's Office </t>
  </si>
  <si>
    <t xml:space="preserve">40119   VCAF-RM-Human Resources </t>
  </si>
  <si>
    <t>40103   VCAF-RM-Loan Administration</t>
  </si>
  <si>
    <t>40104   VCAF-RM-Payroll</t>
  </si>
  <si>
    <t>40102   VCAF-RM-SFS</t>
  </si>
  <si>
    <t>40091   VCAF-UCCS Downtown Presence</t>
  </si>
  <si>
    <t xml:space="preserve">40125   VCSA-Academic Advising </t>
  </si>
  <si>
    <t>40124   VCSA-ADMIN</t>
  </si>
  <si>
    <t xml:space="preserve">40118   VCSA-AUX-Admin Operations </t>
  </si>
  <si>
    <t>40256   VCSA-AUX-Artist Series&amp;Outrch</t>
  </si>
  <si>
    <t xml:space="preserve">40127   VCSA-AUX-Counseling </t>
  </si>
  <si>
    <t>40253   VCSA-AUX-Dining &amp; Hospitality</t>
  </si>
  <si>
    <t>40255   VCSA-AUX-ENT Center Admin</t>
  </si>
  <si>
    <t xml:space="preserve">40117   VCSA-AUX-Facility Services </t>
  </si>
  <si>
    <t xml:space="preserve">40130   VCSA-AUX-Family Development Center </t>
  </si>
  <si>
    <t>40239   VCSA-AUX-Financial Services</t>
  </si>
  <si>
    <t>40061   VCSA-AUX-Gallery of Contemporary Art</t>
  </si>
  <si>
    <t>40334   VCSA-AUX-Recreation</t>
  </si>
  <si>
    <t xml:space="preserve">40129   VCSA-AUX-Res Life &amp; Housing </t>
  </si>
  <si>
    <t>40060   VCSA-AUX-Theatreworks</t>
  </si>
  <si>
    <t xml:space="preserve">40131   VCSA-AUX-UC Event Services </t>
  </si>
  <si>
    <t xml:space="preserve">40105   VCSA-AUX-UCCS Retail Services </t>
  </si>
  <si>
    <t>40264   VCSA-AUX-UCCS SWELL</t>
  </si>
  <si>
    <t>40226   VCSA-AUX-Wellness Center</t>
  </si>
  <si>
    <t>40003   VCSA-Career Services</t>
  </si>
  <si>
    <t xml:space="preserve">40360   VCSA-Chancellor's LEAD Class </t>
  </si>
  <si>
    <t>40122   VCSA-Community and Learning</t>
  </si>
  <si>
    <t>40356   VCSA-Dean of Students</t>
  </si>
  <si>
    <t xml:space="preserve">40140   VCSA-Disability Services </t>
  </si>
  <si>
    <t>40379   VCSA-First Year Experience</t>
  </si>
  <si>
    <t>40009   VCSA-IntercollegiateAthletics</t>
  </si>
  <si>
    <t>40354   VCSA-International Affairs</t>
  </si>
  <si>
    <t xml:space="preserve">40387   VCSA-Military Student Affairs </t>
  </si>
  <si>
    <t>40350   VCSA-MOSAIC</t>
  </si>
  <si>
    <t>40010   VCSA-Pep Band</t>
  </si>
  <si>
    <t xml:space="preserve">40132   VCSA-Student Government </t>
  </si>
  <si>
    <t>40236   VCSA-Student Life</t>
  </si>
  <si>
    <t xml:space="preserve">40133   VCSA-Student Newspaper/Scribe </t>
  </si>
  <si>
    <t>40358   VCSS-Publications &amp; Recruiting</t>
  </si>
  <si>
    <t>40005   VCUA-Alumni &amp; Univ Events</t>
  </si>
  <si>
    <t>40376   VCUA-Operations</t>
  </si>
  <si>
    <t>40262   VCUA-Strategic Communications</t>
  </si>
  <si>
    <t>40250   VCUA-University Developmen</t>
  </si>
  <si>
    <t>40004   VCUA-University Relations</t>
  </si>
  <si>
    <t>Off-Campus Workstudy/Departments</t>
  </si>
  <si>
    <t>40176  Colorado Springs Conservatory</t>
  </si>
  <si>
    <t xml:space="preserve">40158  Leadership Pikes Peak </t>
  </si>
  <si>
    <t>40342  RMC Land Trust</t>
  </si>
  <si>
    <t>40199  Fountain Valley School</t>
  </si>
  <si>
    <t>40203  Pikes Peak Art Council</t>
  </si>
  <si>
    <t>40229  Peak Parent Center</t>
  </si>
  <si>
    <t>40207  The Arc PPR</t>
  </si>
  <si>
    <t xml:space="preserve">40210  Junior Acheivment </t>
  </si>
  <si>
    <t>40216  Apishapa Valley Historic Society</t>
  </si>
  <si>
    <t xml:space="preserve">40223  True North Empowerment </t>
  </si>
  <si>
    <t>40224 Pikes Peak Community Foundation</t>
  </si>
  <si>
    <t>40225  Cool Science</t>
  </si>
  <si>
    <t xml:space="preserve">40169 Colorado Springs Utilities </t>
  </si>
  <si>
    <t xml:space="preserve">40367 Colorado Springs Youth Symphony Association </t>
  </si>
  <si>
    <t>test</t>
  </si>
  <si>
    <t>Please see the Student Employment forms page for theSpring 2026 Timesheet.</t>
  </si>
  <si>
    <t>Off-Campus Fall Semester 2026 Information</t>
  </si>
  <si>
    <t>30 August - 12 September</t>
  </si>
  <si>
    <t>Monday, Spetember 14th, 2026</t>
  </si>
  <si>
    <t>Friday, September 25th, 2026</t>
  </si>
  <si>
    <t xml:space="preserve">12 September - 26 September </t>
  </si>
  <si>
    <t>Monday, September 28th, 2026</t>
  </si>
  <si>
    <t>Friday, October 9th, 2026</t>
  </si>
  <si>
    <t>27 September - 10 October</t>
  </si>
  <si>
    <t>Monday, October 12th, 2026</t>
  </si>
  <si>
    <t>Friday, October 23rd, 2026</t>
  </si>
  <si>
    <t>11 October - 24 October</t>
  </si>
  <si>
    <t>Monday, October 28th, 2026</t>
  </si>
  <si>
    <t>Friday,November 6th, 2026</t>
  </si>
  <si>
    <t>25 October - 7 November</t>
  </si>
  <si>
    <t>Monday, November 9th, 2026</t>
  </si>
  <si>
    <t>Friday, November 20th, 2026</t>
  </si>
  <si>
    <t>8 November - 21 November</t>
  </si>
  <si>
    <t>Monday, November 22nd, 2026</t>
  </si>
  <si>
    <t>Friday, December 4th, 2026</t>
  </si>
  <si>
    <t>22 November - 5 December</t>
  </si>
  <si>
    <t>Monday, December 7th, 2026</t>
  </si>
  <si>
    <t>6 December - 19 December</t>
  </si>
  <si>
    <t>Monday, December 21st, 2026</t>
  </si>
  <si>
    <t>Friday, December 18th, 2026</t>
  </si>
  <si>
    <t>Friday, January 1st, 2026</t>
  </si>
  <si>
    <t>20 December - 2 January</t>
  </si>
  <si>
    <t>Monday, January 4th, 2026</t>
  </si>
  <si>
    <t>Friday, January 15th, 2026</t>
  </si>
  <si>
    <t>3 January - 16 January</t>
  </si>
  <si>
    <t>Monday, January 18th, 2026</t>
  </si>
  <si>
    <t>Friday, January 29th, 2026</t>
  </si>
  <si>
    <t>Fall 2026</t>
  </si>
  <si>
    <t>Fall Semester TOTAL</t>
  </si>
  <si>
    <t>The Fall work semester begins on August 30th,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</si>
</sst>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F800]dddd\,\ mmmm\ dd\,\ yyyy"/>
    <numFmt numFmtId="166" formatCode="h:mm;@"/>
    <numFmt numFmtId="167" formatCode="mm/dd/yy;@"/>
  </numFmts>
  <fonts count="52" x14ac:knownFonts="1">
    <font>
      <sz val="10"/>
      <name val="Arial"/>
    </font>
    <font>
      <sz val="8"/>
      <name val="Arial"/>
      <family val="2"/>
    </font>
    <font>
      <u/>
      <sz val="10"/>
      <color indexed="12"/>
      <name val="Arial"/>
      <family val="2"/>
    </font>
    <font>
      <sz val="12"/>
      <name val="Arial"/>
      <family val="2"/>
    </font>
    <font>
      <sz val="8"/>
      <color indexed="81"/>
      <name val="Tahoma"/>
      <family val="2"/>
    </font>
    <font>
      <b/>
      <sz val="8"/>
      <color indexed="81"/>
      <name val="Palatino Linotype"/>
      <family val="1"/>
    </font>
    <font>
      <sz val="8"/>
      <color indexed="81"/>
      <name val="Palatino Linotype"/>
      <family val="1"/>
    </font>
    <font>
      <u/>
      <sz val="8"/>
      <color indexed="81"/>
      <name val="Palatino Linotype"/>
      <family val="1"/>
    </font>
    <font>
      <b/>
      <u/>
      <sz val="8"/>
      <color indexed="81"/>
      <name val="Palatino Linotype"/>
      <family val="1"/>
    </font>
    <font>
      <i/>
      <u/>
      <sz val="7"/>
      <color indexed="81"/>
      <name val="Palatino Linotype"/>
      <family val="1"/>
    </font>
    <font>
      <i/>
      <sz val="8"/>
      <color indexed="81"/>
      <name val="Palatino Linotype"/>
      <family val="1"/>
    </font>
    <font>
      <b/>
      <i/>
      <sz val="8"/>
      <color indexed="81"/>
      <name val="Palatino Linotype"/>
      <family val="1"/>
    </font>
    <font>
      <sz val="10"/>
      <name val="Arial"/>
      <family val="2"/>
    </font>
    <font>
      <sz val="12"/>
      <name val="Cambria"/>
      <family val="1"/>
    </font>
    <font>
      <b/>
      <sz val="28"/>
      <name val="Palatino Linotype"/>
      <family val="1"/>
    </font>
    <font>
      <sz val="28"/>
      <name val="Palatino Linotype"/>
      <family val="1"/>
    </font>
    <font>
      <b/>
      <sz val="28"/>
      <name val="Cambria"/>
      <family val="1"/>
    </font>
    <font>
      <b/>
      <sz val="22"/>
      <name val="Palatino Linotype"/>
      <family val="1"/>
    </font>
    <font>
      <sz val="24"/>
      <name val="Cambria"/>
      <family val="1"/>
    </font>
    <font>
      <sz val="16"/>
      <name val="Cambria"/>
      <family val="1"/>
    </font>
    <font>
      <sz val="10"/>
      <name val="Cambria"/>
      <family val="1"/>
    </font>
    <font>
      <b/>
      <sz val="12"/>
      <name val="Cambria"/>
      <family val="1"/>
    </font>
    <font>
      <sz val="14"/>
      <name val="Cambria"/>
      <family val="1"/>
    </font>
    <font>
      <b/>
      <sz val="14"/>
      <name val="Cambria"/>
      <family val="1"/>
    </font>
    <font>
      <b/>
      <sz val="16"/>
      <name val="Cambria"/>
      <family val="1"/>
    </font>
    <font>
      <i/>
      <u val="singleAccounting"/>
      <sz val="12"/>
      <name val="Cambria"/>
      <family val="1"/>
    </font>
    <font>
      <b/>
      <sz val="10"/>
      <name val="Cambria"/>
      <family val="1"/>
    </font>
    <font>
      <b/>
      <u/>
      <sz val="12"/>
      <name val="Cambria"/>
      <family val="1"/>
    </font>
    <font>
      <sz val="24"/>
      <name val="Palatino Linotype"/>
      <family val="1"/>
    </font>
    <font>
      <sz val="16"/>
      <name val="Palatino Linotype"/>
      <family val="1"/>
    </font>
    <font>
      <sz val="12"/>
      <name val="Palatino Linotype"/>
      <family val="1"/>
    </font>
    <font>
      <sz val="10"/>
      <name val="Palatino Linotype"/>
      <family val="1"/>
    </font>
    <font>
      <sz val="14"/>
      <name val="Palatino Linotype"/>
      <family val="1"/>
    </font>
    <font>
      <b/>
      <sz val="12"/>
      <name val="Palatino Linotype"/>
      <family val="1"/>
    </font>
    <font>
      <b/>
      <sz val="10"/>
      <name val="Palatino Linotype"/>
      <family val="1"/>
    </font>
    <font>
      <b/>
      <sz val="14"/>
      <name val="Palatino Linotype"/>
      <family val="1"/>
    </font>
    <font>
      <sz val="14"/>
      <name val="Arial"/>
      <family val="2"/>
    </font>
    <font>
      <b/>
      <sz val="16"/>
      <name val="Palatino Linotype"/>
      <family val="1"/>
    </font>
    <font>
      <i/>
      <u val="singleAccounting"/>
      <sz val="12"/>
      <name val="Palatino Linotype"/>
      <family val="1"/>
    </font>
    <font>
      <i/>
      <u/>
      <sz val="12"/>
      <name val="Cambria"/>
      <family val="1"/>
    </font>
    <font>
      <i/>
      <sz val="16"/>
      <name val="Cambria"/>
      <family val="1"/>
    </font>
    <font>
      <b/>
      <i/>
      <sz val="16"/>
      <name val="Cambria"/>
      <family val="1"/>
    </font>
    <font>
      <sz val="18"/>
      <name val="Cambria"/>
      <family val="1"/>
    </font>
    <font>
      <sz val="18"/>
      <name val="Palatino Linotype"/>
      <family val="1"/>
    </font>
    <font>
      <sz val="9"/>
      <color indexed="81"/>
      <name val="Tahoma"/>
      <family val="2"/>
    </font>
    <font>
      <b/>
      <sz val="9"/>
      <color indexed="81"/>
      <name val="Tahoma"/>
      <family val="2"/>
    </font>
    <font>
      <b/>
      <sz val="24"/>
      <name val="Cambria"/>
      <family val="1"/>
    </font>
    <font>
      <b/>
      <sz val="18"/>
      <name val="Cambria"/>
      <family val="1"/>
    </font>
    <font>
      <i/>
      <u/>
      <sz val="12"/>
      <name val="Palatino Linotype"/>
      <family val="1"/>
    </font>
    <font>
      <sz val="34"/>
      <name val="Arial"/>
      <family val="2"/>
    </font>
    <font>
      <u/>
      <sz val="20"/>
      <color theme="1"/>
      <name val="Arial"/>
      <family val="2"/>
    </font>
    <font>
      <u/>
      <sz val="18"/>
      <color indexed="12"/>
      <name val="Arial"/>
      <family val="2"/>
    </font>
  </fonts>
  <fills count="3">
    <fill>
      <patternFill patternType="none"/>
    </fill>
    <fill>
      <patternFill patternType="gray125"/>
    </fill>
    <fill>
      <patternFill patternType="solid">
        <fgColor theme="9" tint="0.79998168889431442"/>
        <bgColor indexed="64"/>
      </patternFill>
    </fill>
  </fills>
  <borders count="151">
    <border>
      <left/>
      <right/>
      <top/>
      <bottom/>
      <diagonal/>
    </border>
    <border>
      <left/>
      <right style="hair">
        <color indexed="48"/>
      </right>
      <top/>
      <bottom/>
      <diagonal/>
    </border>
    <border>
      <left style="hair">
        <color indexed="48"/>
      </left>
      <right style="hair">
        <color indexed="48"/>
      </right>
      <top/>
      <bottom/>
      <diagonal/>
    </border>
    <border>
      <left style="hair">
        <color indexed="48"/>
      </left>
      <right/>
      <top/>
      <bottom/>
      <diagonal/>
    </border>
    <border>
      <left style="double">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right style="hair">
        <color indexed="48"/>
      </right>
      <top style="dashed">
        <color indexed="64"/>
      </top>
      <bottom style="dashed">
        <color indexed="64"/>
      </bottom>
      <diagonal/>
    </border>
    <border>
      <left style="hair">
        <color indexed="48"/>
      </left>
      <right style="hair">
        <color indexed="48"/>
      </right>
      <top style="dashed">
        <color indexed="64"/>
      </top>
      <bottom style="dashed">
        <color indexed="64"/>
      </bottom>
      <diagonal/>
    </border>
    <border>
      <left style="hair">
        <color indexed="48"/>
      </left>
      <right/>
      <top style="dashed">
        <color indexed="64"/>
      </top>
      <bottom style="dashed">
        <color indexed="64"/>
      </bottom>
      <diagonal/>
    </border>
    <border>
      <left style="dashed">
        <color indexed="64"/>
      </left>
      <right style="hair">
        <color indexed="48"/>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diagonal/>
    </border>
    <border>
      <left/>
      <right style="dashed">
        <color indexed="64"/>
      </right>
      <top/>
      <bottom/>
      <diagonal/>
    </border>
    <border>
      <left style="hair">
        <color indexed="48"/>
      </left>
      <right style="hair">
        <color indexed="48"/>
      </right>
      <top/>
      <bottom style="hair">
        <color indexed="48"/>
      </bottom>
      <diagonal/>
    </border>
    <border>
      <left style="hair">
        <color indexed="48"/>
      </left>
      <right/>
      <top/>
      <bottom style="hair">
        <color indexed="48"/>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top style="medium">
        <color indexed="62"/>
      </top>
      <bottom/>
      <diagonal/>
    </border>
    <border>
      <left/>
      <right/>
      <top style="thin">
        <color indexed="12"/>
      </top>
      <bottom style="thin">
        <color indexed="12"/>
      </bottom>
      <diagonal/>
    </border>
    <border>
      <left style="hair">
        <color indexed="48"/>
      </left>
      <right style="dashed">
        <color indexed="64"/>
      </right>
      <top style="dashed">
        <color indexed="64"/>
      </top>
      <bottom style="dashed">
        <color indexed="64"/>
      </bottom>
      <diagonal/>
    </border>
    <border>
      <left style="hair">
        <color indexed="48"/>
      </left>
      <right style="dashed">
        <color indexed="64"/>
      </right>
      <top/>
      <bottom/>
      <diagonal/>
    </border>
    <border>
      <left style="hair">
        <color indexed="48"/>
      </left>
      <right style="hair">
        <color indexed="48"/>
      </right>
      <top/>
      <bottom style="dashed">
        <color indexed="64"/>
      </bottom>
      <diagonal/>
    </border>
    <border>
      <left style="hair">
        <color indexed="48"/>
      </left>
      <right/>
      <top/>
      <bottom style="dashed">
        <color indexed="64"/>
      </bottom>
      <diagonal/>
    </border>
    <border>
      <left/>
      <right style="hair">
        <color indexed="48"/>
      </right>
      <top/>
      <bottom style="dashed">
        <color indexed="64"/>
      </bottom>
      <diagonal/>
    </border>
    <border>
      <left style="hair">
        <color indexed="48"/>
      </left>
      <right style="dashed">
        <color indexed="64"/>
      </right>
      <top/>
      <bottom style="dashed">
        <color indexed="64"/>
      </bottom>
      <diagonal/>
    </border>
    <border>
      <left/>
      <right style="dashed">
        <color indexed="64"/>
      </right>
      <top/>
      <bottom style="dashed">
        <color indexed="64"/>
      </bottom>
      <diagonal/>
    </border>
    <border>
      <left/>
      <right style="hair">
        <color indexed="48"/>
      </right>
      <top/>
      <bottom style="hair">
        <color indexed="48"/>
      </bottom>
      <diagonal/>
    </border>
    <border>
      <left style="dotted">
        <color indexed="64"/>
      </left>
      <right style="dotted">
        <color indexed="64"/>
      </right>
      <top style="dotted">
        <color indexed="64"/>
      </top>
      <bottom style="dotted">
        <color indexed="64"/>
      </bottom>
      <diagonal/>
    </border>
    <border>
      <left/>
      <right/>
      <top style="thin">
        <color indexed="12"/>
      </top>
      <bottom/>
      <diagonal/>
    </border>
    <border>
      <left/>
      <right/>
      <top style="thin">
        <color rgb="FF660066"/>
      </top>
      <bottom/>
      <diagonal/>
    </border>
    <border>
      <left style="double">
        <color rgb="FF660066"/>
      </left>
      <right/>
      <top/>
      <bottom style="double">
        <color rgb="FF660066"/>
      </bottom>
      <diagonal/>
    </border>
    <border>
      <left/>
      <right/>
      <top/>
      <bottom style="double">
        <color rgb="FF660066"/>
      </bottom>
      <diagonal/>
    </border>
    <border>
      <left/>
      <right style="double">
        <color rgb="FF660066"/>
      </right>
      <top/>
      <bottom style="double">
        <color rgb="FF660066"/>
      </bottom>
      <diagonal/>
    </border>
    <border>
      <left style="double">
        <color rgb="FF660066"/>
      </left>
      <right/>
      <top style="double">
        <color rgb="FF660066"/>
      </top>
      <bottom/>
      <diagonal/>
    </border>
    <border>
      <left/>
      <right/>
      <top style="double">
        <color rgb="FF660066"/>
      </top>
      <bottom/>
      <diagonal/>
    </border>
    <border>
      <left/>
      <right/>
      <top style="double">
        <color rgb="FF660066"/>
      </top>
      <bottom style="medium">
        <color rgb="FF660066"/>
      </bottom>
      <diagonal/>
    </border>
    <border>
      <left/>
      <right style="double">
        <color rgb="FF660066"/>
      </right>
      <top style="double">
        <color rgb="FF660066"/>
      </top>
      <bottom style="medium">
        <color rgb="FF660066"/>
      </bottom>
      <diagonal/>
    </border>
    <border>
      <left style="double">
        <color rgb="FF660066"/>
      </left>
      <right/>
      <top/>
      <bottom/>
      <diagonal/>
    </border>
    <border>
      <left/>
      <right/>
      <top style="medium">
        <color rgb="FF660066"/>
      </top>
      <bottom/>
      <diagonal/>
    </border>
    <border>
      <left/>
      <right style="double">
        <color rgb="FF660066"/>
      </right>
      <top/>
      <bottom/>
      <diagonal/>
    </border>
    <border>
      <left/>
      <right/>
      <top/>
      <bottom style="medium">
        <color rgb="FF660066"/>
      </bottom>
      <diagonal/>
    </border>
    <border>
      <left/>
      <right/>
      <top style="medium">
        <color rgb="FF660066"/>
      </top>
      <bottom style="medium">
        <color rgb="FF660066"/>
      </bottom>
      <diagonal/>
    </border>
    <border>
      <left/>
      <right style="double">
        <color rgb="FF660066"/>
      </right>
      <top style="medium">
        <color rgb="FF660066"/>
      </top>
      <bottom style="medium">
        <color rgb="FF660066"/>
      </bottom>
      <diagonal/>
    </border>
    <border>
      <left style="double">
        <color indexed="64"/>
      </left>
      <right style="dashed">
        <color indexed="64"/>
      </right>
      <top style="double">
        <color rgb="FF660066"/>
      </top>
      <bottom/>
      <diagonal/>
    </border>
    <border>
      <left/>
      <right style="dashed">
        <color indexed="64"/>
      </right>
      <top style="double">
        <color rgb="FF660066"/>
      </top>
      <bottom/>
      <diagonal/>
    </border>
    <border>
      <left style="dashed">
        <color indexed="64"/>
      </left>
      <right style="hair">
        <color indexed="48"/>
      </right>
      <top style="double">
        <color rgb="FF660066"/>
      </top>
      <bottom/>
      <diagonal/>
    </border>
    <border>
      <left style="dashed">
        <color indexed="64"/>
      </left>
      <right style="dashed">
        <color indexed="64"/>
      </right>
      <top style="double">
        <color rgb="FF660066"/>
      </top>
      <bottom/>
      <diagonal/>
    </border>
    <border>
      <left style="dashed">
        <color indexed="64"/>
      </left>
      <right style="double">
        <color rgb="FF660066"/>
      </right>
      <top style="double">
        <color rgb="FF660066"/>
      </top>
      <bottom style="dashed">
        <color indexed="64"/>
      </bottom>
      <diagonal/>
    </border>
    <border>
      <left style="dashed">
        <color indexed="64"/>
      </left>
      <right style="double">
        <color rgb="FF660066"/>
      </right>
      <top/>
      <bottom style="dashed">
        <color indexed="64"/>
      </bottom>
      <diagonal/>
    </border>
    <border>
      <left style="dashed">
        <color indexed="64"/>
      </left>
      <right style="double">
        <color rgb="FF660066"/>
      </right>
      <top style="dashed">
        <color indexed="64"/>
      </top>
      <bottom style="dashed">
        <color indexed="64"/>
      </bottom>
      <diagonal/>
    </border>
    <border>
      <left style="dashed">
        <color indexed="64"/>
      </left>
      <right style="dashed">
        <color indexed="64"/>
      </right>
      <top/>
      <bottom style="double">
        <color rgb="FF660066"/>
      </bottom>
      <diagonal/>
    </border>
    <border>
      <left/>
      <right style="dashed">
        <color indexed="64"/>
      </right>
      <top/>
      <bottom style="double">
        <color rgb="FF660066"/>
      </bottom>
      <diagonal/>
    </border>
    <border>
      <left/>
      <right style="double">
        <color rgb="FF660066"/>
      </right>
      <top/>
      <bottom style="hair">
        <color indexed="48"/>
      </bottom>
      <diagonal/>
    </border>
    <border>
      <left style="thin">
        <color rgb="FF660066"/>
      </left>
      <right/>
      <top/>
      <bottom/>
      <diagonal/>
    </border>
    <border>
      <left style="thin">
        <color rgb="FF660066"/>
      </left>
      <right style="thin">
        <color rgb="FF660066"/>
      </right>
      <top style="thin">
        <color rgb="FF660066"/>
      </top>
      <bottom/>
      <diagonal/>
    </border>
    <border>
      <left/>
      <right/>
      <top style="thin">
        <color rgb="FF660066"/>
      </top>
      <bottom style="thin">
        <color indexed="12"/>
      </bottom>
      <diagonal/>
    </border>
    <border>
      <left style="thin">
        <color indexed="12"/>
      </left>
      <right/>
      <top style="thin">
        <color rgb="FF660066"/>
      </top>
      <bottom style="thin">
        <color indexed="12"/>
      </bottom>
      <diagonal/>
    </border>
    <border>
      <left style="thin">
        <color rgb="FF660066"/>
      </left>
      <right style="thin">
        <color rgb="FF660066"/>
      </right>
      <top/>
      <bottom style="thin">
        <color rgb="FF660066"/>
      </bottom>
      <diagonal/>
    </border>
    <border>
      <left/>
      <right style="thin">
        <color indexed="12"/>
      </right>
      <top style="thin">
        <color indexed="12"/>
      </top>
      <bottom style="thin">
        <color rgb="FF660066"/>
      </bottom>
      <diagonal/>
    </border>
    <border>
      <left style="thin">
        <color indexed="12"/>
      </left>
      <right/>
      <top style="thin">
        <color indexed="12"/>
      </top>
      <bottom style="thin">
        <color rgb="FF660066"/>
      </bottom>
      <diagonal/>
    </border>
    <border>
      <left/>
      <right/>
      <top style="thin">
        <color rgb="FF660066"/>
      </top>
      <bottom style="thin">
        <color rgb="FF660066"/>
      </bottom>
      <diagonal/>
    </border>
    <border>
      <left style="dashed">
        <color indexed="64"/>
      </left>
      <right style="double">
        <color rgb="FF660066"/>
      </right>
      <top style="dashed">
        <color indexed="64"/>
      </top>
      <bottom style="double">
        <color rgb="FF660066"/>
      </bottom>
      <diagonal/>
    </border>
    <border>
      <left style="double">
        <color theme="7" tint="-0.24994659260841701"/>
      </left>
      <right/>
      <top/>
      <bottom style="double">
        <color theme="7" tint="-0.24994659260841701"/>
      </bottom>
      <diagonal/>
    </border>
    <border>
      <left/>
      <right/>
      <top/>
      <bottom style="double">
        <color theme="7" tint="-0.24994659260841701"/>
      </bottom>
      <diagonal/>
    </border>
    <border>
      <left/>
      <right style="double">
        <color theme="7" tint="-0.24994659260841701"/>
      </right>
      <top/>
      <bottom style="double">
        <color theme="7" tint="-0.24994659260841701"/>
      </bottom>
      <diagonal/>
    </border>
    <border>
      <left style="double">
        <color theme="7" tint="-0.24994659260841701"/>
      </left>
      <right/>
      <top style="double">
        <color theme="7" tint="-0.24994659260841701"/>
      </top>
      <bottom/>
      <diagonal/>
    </border>
    <border>
      <left/>
      <right/>
      <top style="double">
        <color theme="7" tint="-0.24994659260841701"/>
      </top>
      <bottom/>
      <diagonal/>
    </border>
    <border>
      <left/>
      <right/>
      <top style="double">
        <color theme="7" tint="-0.24994659260841701"/>
      </top>
      <bottom style="medium">
        <color theme="7" tint="-0.24994659260841701"/>
      </bottom>
      <diagonal/>
    </border>
    <border>
      <left/>
      <right style="double">
        <color theme="7" tint="-0.24994659260841701"/>
      </right>
      <top style="double">
        <color theme="7" tint="-0.24994659260841701"/>
      </top>
      <bottom style="medium">
        <color theme="7" tint="-0.24994659260841701"/>
      </bottom>
      <diagonal/>
    </border>
    <border>
      <left style="double">
        <color theme="7" tint="-0.24994659260841701"/>
      </left>
      <right/>
      <top/>
      <bottom/>
      <diagonal/>
    </border>
    <border>
      <left/>
      <right/>
      <top style="medium">
        <color theme="7" tint="-0.24994659260841701"/>
      </top>
      <bottom/>
      <diagonal/>
    </border>
    <border>
      <left/>
      <right style="double">
        <color theme="7" tint="-0.24994659260841701"/>
      </right>
      <top/>
      <bottom/>
      <diagonal/>
    </border>
    <border>
      <left/>
      <right/>
      <top/>
      <bottom style="medium">
        <color theme="7" tint="-0.24994659260841701"/>
      </bottom>
      <diagonal/>
    </border>
    <border>
      <left/>
      <right/>
      <top style="medium">
        <color theme="7" tint="-0.24994659260841701"/>
      </top>
      <bottom style="medium">
        <color theme="7" tint="-0.24994659260841701"/>
      </bottom>
      <diagonal/>
    </border>
    <border>
      <left/>
      <right style="double">
        <color theme="7" tint="-0.24994659260841701"/>
      </right>
      <top style="medium">
        <color theme="7" tint="-0.24994659260841701"/>
      </top>
      <bottom style="medium">
        <color theme="7" tint="-0.24994659260841701"/>
      </bottom>
      <diagonal/>
    </border>
    <border>
      <left style="double">
        <color indexed="64"/>
      </left>
      <right style="dashed">
        <color indexed="64"/>
      </right>
      <top style="double">
        <color theme="7" tint="-0.24994659260841701"/>
      </top>
      <bottom/>
      <diagonal/>
    </border>
    <border>
      <left/>
      <right style="dashed">
        <color indexed="64"/>
      </right>
      <top style="double">
        <color theme="7" tint="-0.24994659260841701"/>
      </top>
      <bottom/>
      <diagonal/>
    </border>
    <border>
      <left/>
      <right style="hair">
        <color indexed="48"/>
      </right>
      <top style="double">
        <color theme="7" tint="-0.24994659260841701"/>
      </top>
      <bottom/>
      <diagonal/>
    </border>
    <border>
      <left style="hair">
        <color indexed="48"/>
      </left>
      <right style="hair">
        <color indexed="48"/>
      </right>
      <top style="double">
        <color theme="7" tint="-0.24994659260841701"/>
      </top>
      <bottom/>
      <diagonal/>
    </border>
    <border>
      <left style="hair">
        <color indexed="48"/>
      </left>
      <right/>
      <top style="double">
        <color theme="7" tint="-0.24994659260841701"/>
      </top>
      <bottom/>
      <diagonal/>
    </border>
    <border>
      <left style="dashed">
        <color indexed="64"/>
      </left>
      <right style="dashed">
        <color indexed="64"/>
      </right>
      <top style="double">
        <color theme="7" tint="-0.24994659260841701"/>
      </top>
      <bottom/>
      <diagonal/>
    </border>
    <border>
      <left style="hair">
        <color indexed="48"/>
      </left>
      <right style="dashed">
        <color indexed="64"/>
      </right>
      <top style="double">
        <color theme="7" tint="-0.24994659260841701"/>
      </top>
      <bottom/>
      <diagonal/>
    </border>
    <border>
      <left/>
      <right style="double">
        <color theme="7" tint="-0.24994659260841701"/>
      </right>
      <top style="double">
        <color theme="7" tint="-0.24994659260841701"/>
      </top>
      <bottom/>
      <diagonal/>
    </border>
    <border>
      <left style="dashed">
        <color indexed="64"/>
      </left>
      <right style="double">
        <color theme="7" tint="-0.24994659260841701"/>
      </right>
      <top style="dashed">
        <color indexed="64"/>
      </top>
      <bottom style="dashed">
        <color indexed="64"/>
      </bottom>
      <diagonal/>
    </border>
    <border>
      <left style="dashed">
        <color indexed="64"/>
      </left>
      <right style="double">
        <color theme="7" tint="-0.24994659260841701"/>
      </right>
      <top/>
      <bottom style="dashed">
        <color indexed="64"/>
      </bottom>
      <diagonal/>
    </border>
    <border>
      <left style="hair">
        <color indexed="48"/>
      </left>
      <right style="dashed">
        <color indexed="64"/>
      </right>
      <top/>
      <bottom style="double">
        <color theme="7" tint="-0.24994659260841701"/>
      </bottom>
      <diagonal/>
    </border>
    <border>
      <left/>
      <right style="dashed">
        <color indexed="64"/>
      </right>
      <top/>
      <bottom style="double">
        <color theme="7" tint="-0.24994659260841701"/>
      </bottom>
      <diagonal/>
    </border>
    <border>
      <left style="dashed">
        <color indexed="64"/>
      </left>
      <right style="double">
        <color theme="7" tint="-0.24994659260841701"/>
      </right>
      <top style="dashed">
        <color indexed="64"/>
      </top>
      <bottom style="double">
        <color theme="7" tint="-0.24994659260841701"/>
      </bottom>
      <diagonal/>
    </border>
    <border>
      <left/>
      <right style="thin">
        <color indexed="12"/>
      </right>
      <top style="thin">
        <color theme="7" tint="-0.24994659260841701"/>
      </top>
      <bottom style="thin">
        <color indexed="12"/>
      </bottom>
      <diagonal/>
    </border>
    <border>
      <left style="thin">
        <color indexed="12"/>
      </left>
      <right style="thin">
        <color indexed="12"/>
      </right>
      <top style="thin">
        <color theme="7" tint="-0.24994659260841701"/>
      </top>
      <bottom style="thin">
        <color indexed="12"/>
      </bottom>
      <diagonal/>
    </border>
    <border>
      <left style="thin">
        <color indexed="12"/>
      </left>
      <right/>
      <top style="thin">
        <color theme="7" tint="-0.24994659260841701"/>
      </top>
      <bottom style="thin">
        <color indexed="12"/>
      </bottom>
      <diagonal/>
    </border>
    <border>
      <left style="thin">
        <color theme="7" tint="-0.24994659260841701"/>
      </left>
      <right style="thin">
        <color theme="7" tint="-0.24994659260841701"/>
      </right>
      <top style="thin">
        <color theme="7" tint="-0.24994659260841701"/>
      </top>
      <bottom/>
      <diagonal/>
    </border>
    <border>
      <left/>
      <right/>
      <top style="thin">
        <color theme="7" tint="-0.24994659260841701"/>
      </top>
      <bottom style="thin">
        <color indexed="12"/>
      </bottom>
      <diagonal/>
    </border>
    <border>
      <left/>
      <right style="thin">
        <color indexed="12"/>
      </right>
      <top style="thin">
        <color indexed="12"/>
      </top>
      <bottom style="thin">
        <color theme="7" tint="-0.24994659260841701"/>
      </bottom>
      <diagonal/>
    </border>
    <border>
      <left style="thin">
        <color indexed="12"/>
      </left>
      <right style="thin">
        <color indexed="12"/>
      </right>
      <top style="thin">
        <color indexed="12"/>
      </top>
      <bottom style="thin">
        <color theme="7" tint="-0.24994659260841701"/>
      </bottom>
      <diagonal/>
    </border>
    <border>
      <left style="thin">
        <color indexed="12"/>
      </left>
      <right/>
      <top style="thin">
        <color indexed="12"/>
      </top>
      <bottom style="thin">
        <color theme="7" tint="-0.24994659260841701"/>
      </bottom>
      <diagonal/>
    </border>
    <border>
      <left style="thin">
        <color theme="7" tint="-0.24994659260841701"/>
      </left>
      <right style="thin">
        <color theme="7" tint="-0.24994659260841701"/>
      </right>
      <top/>
      <bottom style="thin">
        <color theme="7" tint="-0.24994659260841701"/>
      </bottom>
      <diagonal/>
    </border>
    <border>
      <left/>
      <right/>
      <top style="thin">
        <color theme="7" tint="-0.24994659260841701"/>
      </top>
      <bottom style="thin">
        <color theme="7" tint="-0.24994659260841701"/>
      </bottom>
      <diagonal/>
    </border>
    <border>
      <left style="double">
        <color indexed="64"/>
      </left>
      <right style="dashed">
        <color indexed="64"/>
      </right>
      <top style="double">
        <color theme="7" tint="-0.24994659260841701"/>
      </top>
      <bottom style="dashed">
        <color indexed="64"/>
      </bottom>
      <diagonal/>
    </border>
    <border>
      <left/>
      <right style="dashed">
        <color indexed="64"/>
      </right>
      <top style="double">
        <color theme="7" tint="-0.24994659260841701"/>
      </top>
      <bottom style="dashed">
        <color indexed="64"/>
      </bottom>
      <diagonal/>
    </border>
    <border>
      <left/>
      <right style="hair">
        <color indexed="48"/>
      </right>
      <top style="double">
        <color theme="7" tint="-0.24994659260841701"/>
      </top>
      <bottom style="dashed">
        <color indexed="64"/>
      </bottom>
      <diagonal/>
    </border>
    <border>
      <left style="hair">
        <color indexed="48"/>
      </left>
      <right style="hair">
        <color indexed="48"/>
      </right>
      <top style="double">
        <color theme="7" tint="-0.24994659260841701"/>
      </top>
      <bottom style="dashed">
        <color indexed="64"/>
      </bottom>
      <diagonal/>
    </border>
    <border>
      <left style="hair">
        <color indexed="48"/>
      </left>
      <right/>
      <top style="double">
        <color theme="7" tint="-0.24994659260841701"/>
      </top>
      <bottom style="dashed">
        <color indexed="64"/>
      </bottom>
      <diagonal/>
    </border>
    <border>
      <left style="dashed">
        <color indexed="64"/>
      </left>
      <right style="dashed">
        <color indexed="64"/>
      </right>
      <top style="double">
        <color theme="7" tint="-0.24994659260841701"/>
      </top>
      <bottom style="dashed">
        <color indexed="64"/>
      </bottom>
      <diagonal/>
    </border>
    <border>
      <left style="hair">
        <color indexed="48"/>
      </left>
      <right style="dashed">
        <color indexed="64"/>
      </right>
      <top style="double">
        <color theme="7" tint="-0.24994659260841701"/>
      </top>
      <bottom style="dashed">
        <color indexed="64"/>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style="double">
        <color theme="7" tint="-0.24994659260841701"/>
      </right>
      <top/>
      <bottom style="medium">
        <color theme="7" tint="-0.24994659260841701"/>
      </bottom>
      <diagonal/>
    </border>
    <border>
      <left style="dashed">
        <color indexed="64"/>
      </left>
      <right style="double">
        <color theme="7" tint="-0.24994659260841701"/>
      </right>
      <top style="double">
        <color theme="7" tint="-0.24994659260841701"/>
      </top>
      <bottom style="dashed">
        <color indexed="64"/>
      </bottom>
      <diagonal/>
    </border>
    <border>
      <left style="hair">
        <color indexed="48"/>
      </left>
      <right style="hair">
        <color indexed="48"/>
      </right>
      <top/>
      <bottom style="double">
        <color theme="7" tint="-0.24994659260841701"/>
      </bottom>
      <diagonal/>
    </border>
    <border>
      <left style="hair">
        <color indexed="48"/>
      </left>
      <right/>
      <top/>
      <bottom style="double">
        <color theme="7" tint="-0.24994659260841701"/>
      </bottom>
      <diagonal/>
    </border>
    <border>
      <left/>
      <right style="hair">
        <color indexed="48"/>
      </right>
      <top/>
      <bottom style="double">
        <color theme="7" tint="-0.24994659260841701"/>
      </bottom>
      <diagonal/>
    </border>
    <border>
      <left style="double">
        <color theme="7" tint="-0.24994659260841701"/>
      </left>
      <right style="dashed">
        <color indexed="64"/>
      </right>
      <top style="double">
        <color theme="7" tint="-0.24994659260841701"/>
      </top>
      <bottom style="dashed">
        <color indexed="64"/>
      </bottom>
      <diagonal/>
    </border>
    <border>
      <left style="double">
        <color theme="7" tint="-0.24994659260841701"/>
      </left>
      <right style="dashed">
        <color indexed="64"/>
      </right>
      <top/>
      <bottom style="dashed">
        <color indexed="64"/>
      </bottom>
      <diagonal/>
    </border>
    <border>
      <left style="double">
        <color theme="7" tint="-0.24994659260841701"/>
      </left>
      <right style="dashed">
        <color indexed="64"/>
      </right>
      <top style="dashed">
        <color indexed="64"/>
      </top>
      <bottom style="dashed">
        <color indexed="64"/>
      </bottom>
      <diagonal/>
    </border>
    <border>
      <left/>
      <right style="double">
        <color theme="7" tint="-0.24994659260841701"/>
      </right>
      <top style="dashed">
        <color indexed="64"/>
      </top>
      <bottom/>
      <diagonal/>
    </border>
    <border>
      <left/>
      <right style="double">
        <color theme="7" tint="-0.24994659260841701"/>
      </right>
      <top style="dashed">
        <color indexed="64"/>
      </top>
      <bottom style="dashed">
        <color indexed="64"/>
      </bottom>
      <diagonal/>
    </border>
    <border>
      <left/>
      <right style="double">
        <color theme="7" tint="-0.24994659260841701"/>
      </right>
      <top style="dashed">
        <color indexed="64"/>
      </top>
      <bottom style="double">
        <color theme="7" tint="-0.24994659260841701"/>
      </bottom>
      <diagonal/>
    </border>
    <border>
      <left style="double">
        <color rgb="FF660066"/>
      </left>
      <right style="thin">
        <color rgb="FF660066"/>
      </right>
      <top style="thin">
        <color rgb="FF660066"/>
      </top>
      <bottom style="thin">
        <color rgb="FF660066"/>
      </bottom>
      <diagonal/>
    </border>
    <border>
      <left style="thin">
        <color rgb="FF660066"/>
      </left>
      <right style="thin">
        <color rgb="FF660066"/>
      </right>
      <top style="thin">
        <color rgb="FF660066"/>
      </top>
      <bottom style="thin">
        <color rgb="FF660066"/>
      </bottom>
      <diagonal/>
    </border>
    <border>
      <left style="thin">
        <color rgb="FF660066"/>
      </left>
      <right/>
      <top style="thin">
        <color rgb="FF660066"/>
      </top>
      <bottom style="thin">
        <color rgb="FF660066"/>
      </bottom>
      <diagonal/>
    </border>
    <border>
      <left/>
      <right style="double">
        <color rgb="FF660066"/>
      </right>
      <top style="thin">
        <color rgb="FF660066"/>
      </top>
      <bottom style="thin">
        <color rgb="FF660066"/>
      </bottom>
      <diagonal/>
    </border>
    <border>
      <left style="thin">
        <color rgb="FF660066"/>
      </left>
      <right style="double">
        <color rgb="FF660066"/>
      </right>
      <top style="thin">
        <color rgb="FF660066"/>
      </top>
      <bottom style="thin">
        <color rgb="FF660066"/>
      </bottom>
      <diagonal/>
    </border>
    <border>
      <left style="double">
        <color rgb="FF660066"/>
      </left>
      <right style="thin">
        <color rgb="FF660066"/>
      </right>
      <top style="thin">
        <color rgb="FF660066"/>
      </top>
      <bottom style="double">
        <color rgb="FF660066"/>
      </bottom>
      <diagonal/>
    </border>
    <border>
      <left style="thin">
        <color rgb="FF660066"/>
      </left>
      <right style="thin">
        <color rgb="FF660066"/>
      </right>
      <top style="thin">
        <color rgb="FF660066"/>
      </top>
      <bottom style="double">
        <color rgb="FF660066"/>
      </bottom>
      <diagonal/>
    </border>
    <border>
      <left style="thin">
        <color rgb="FF660066"/>
      </left>
      <right style="double">
        <color rgb="FF660066"/>
      </right>
      <top style="thin">
        <color rgb="FF660066"/>
      </top>
      <bottom style="double">
        <color rgb="FF660066"/>
      </bottom>
      <diagonal/>
    </border>
    <border>
      <left style="double">
        <color rgb="FF660066"/>
      </left>
      <right style="thin">
        <color rgb="FF660066"/>
      </right>
      <top style="double">
        <color rgb="FF660066"/>
      </top>
      <bottom style="thin">
        <color rgb="FF660066"/>
      </bottom>
      <diagonal/>
    </border>
    <border>
      <left style="thin">
        <color rgb="FF660066"/>
      </left>
      <right style="thin">
        <color rgb="FF660066"/>
      </right>
      <top style="double">
        <color rgb="FF660066"/>
      </top>
      <bottom style="thin">
        <color rgb="FF660066"/>
      </bottom>
      <diagonal/>
    </border>
    <border>
      <left style="thin">
        <color rgb="FF660066"/>
      </left>
      <right style="double">
        <color rgb="FF660066"/>
      </right>
      <top style="double">
        <color rgb="FF660066"/>
      </top>
      <bottom style="thin">
        <color rgb="FF660066"/>
      </bottom>
      <diagonal/>
    </border>
    <border>
      <left style="thin">
        <color rgb="FF660066"/>
      </left>
      <right/>
      <top/>
      <bottom style="thin">
        <color rgb="FF660066"/>
      </bottom>
      <diagonal/>
    </border>
    <border>
      <left/>
      <right/>
      <top/>
      <bottom style="thin">
        <color rgb="FF660066"/>
      </bottom>
      <diagonal/>
    </border>
    <border>
      <left/>
      <right style="thin">
        <color rgb="FF660066"/>
      </right>
      <top style="thin">
        <color rgb="FF660066"/>
      </top>
      <bottom style="thin">
        <color rgb="FF660066"/>
      </bottom>
      <diagonal/>
    </border>
    <border>
      <left/>
      <right style="double">
        <color rgb="FF660066"/>
      </right>
      <top style="double">
        <color rgb="FF660066"/>
      </top>
      <bottom/>
      <diagonal/>
    </border>
    <border>
      <left style="double">
        <color rgb="FF660066"/>
      </left>
      <right/>
      <top style="double">
        <color rgb="FF660066"/>
      </top>
      <bottom style="double">
        <color rgb="FF660066"/>
      </bottom>
      <diagonal/>
    </border>
    <border>
      <left/>
      <right/>
      <top style="double">
        <color rgb="FF660066"/>
      </top>
      <bottom style="double">
        <color rgb="FF660066"/>
      </bottom>
      <diagonal/>
    </border>
    <border>
      <left/>
      <right style="double">
        <color rgb="FF660066"/>
      </right>
      <top style="double">
        <color rgb="FF660066"/>
      </top>
      <bottom style="double">
        <color rgb="FF660066"/>
      </bottom>
      <diagonal/>
    </border>
    <border>
      <left style="double">
        <color rgb="FF660066"/>
      </left>
      <right style="medium">
        <color indexed="18"/>
      </right>
      <top style="double">
        <color rgb="FF660066"/>
      </top>
      <bottom style="double">
        <color rgb="FF660066"/>
      </bottom>
      <diagonal/>
    </border>
    <border>
      <left style="medium">
        <color indexed="18"/>
      </left>
      <right style="medium">
        <color indexed="18"/>
      </right>
      <top style="double">
        <color rgb="FF660066"/>
      </top>
      <bottom style="double">
        <color rgb="FF660066"/>
      </bottom>
      <diagonal/>
    </border>
    <border>
      <left style="medium">
        <color indexed="18"/>
      </left>
      <right style="double">
        <color rgb="FF660066"/>
      </right>
      <top style="double">
        <color rgb="FF660066"/>
      </top>
      <bottom style="double">
        <color rgb="FF660066"/>
      </bottom>
      <diagonal/>
    </border>
    <border>
      <left style="double">
        <color theme="7" tint="-0.24994659260841701"/>
      </left>
      <right style="medium">
        <color indexed="18"/>
      </right>
      <top style="double">
        <color theme="7" tint="-0.24994659260841701"/>
      </top>
      <bottom style="double">
        <color theme="7" tint="-0.24994659260841701"/>
      </bottom>
      <diagonal/>
    </border>
    <border>
      <left style="medium">
        <color indexed="18"/>
      </left>
      <right style="medium">
        <color indexed="18"/>
      </right>
      <top style="double">
        <color theme="7" tint="-0.24994659260841701"/>
      </top>
      <bottom style="double">
        <color theme="7" tint="-0.24994659260841701"/>
      </bottom>
      <diagonal/>
    </border>
    <border>
      <left style="medium">
        <color indexed="18"/>
      </left>
      <right style="double">
        <color theme="7" tint="-0.24994659260841701"/>
      </right>
      <top style="double">
        <color theme="7" tint="-0.24994659260841701"/>
      </top>
      <bottom style="double">
        <color theme="7" tint="-0.24994659260841701"/>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top/>
      <bottom style="thin">
        <color theme="7" tint="-0.24994659260841701"/>
      </bottom>
      <diagonal/>
    </border>
    <border>
      <left style="double">
        <color theme="7" tint="-0.24994659260841701"/>
      </left>
      <right style="medium">
        <color indexed="18"/>
      </right>
      <top/>
      <bottom style="double">
        <color theme="7" tint="-0.24994659260841701"/>
      </bottom>
      <diagonal/>
    </border>
    <border>
      <left style="medium">
        <color indexed="18"/>
      </left>
      <right style="medium">
        <color indexed="18"/>
      </right>
      <top/>
      <bottom style="double">
        <color theme="7" tint="-0.24994659260841701"/>
      </bottom>
      <diagonal/>
    </border>
    <border>
      <left/>
      <right/>
      <top style="thin">
        <color theme="7" tint="-0.24994659260841701"/>
      </top>
      <bottom/>
      <diagonal/>
    </border>
    <border>
      <left style="double">
        <color theme="7" tint="-0.24994659260841701"/>
      </left>
      <right/>
      <top style="double">
        <color theme="7" tint="-0.24994659260841701"/>
      </top>
      <bottom style="double">
        <color theme="7" tint="-0.24994659260841701"/>
      </bottom>
      <diagonal/>
    </border>
    <border>
      <left/>
      <right/>
      <top style="double">
        <color theme="7" tint="-0.24994659260841701"/>
      </top>
      <bottom style="double">
        <color theme="7" tint="-0.24994659260841701"/>
      </bottom>
      <diagonal/>
    </border>
    <border>
      <left/>
      <right style="double">
        <color theme="7" tint="-0.24994659260841701"/>
      </right>
      <top style="double">
        <color theme="7" tint="-0.24994659260841701"/>
      </top>
      <bottom style="double">
        <color theme="7" tint="-0.24994659260841701"/>
      </bottom>
      <diagonal/>
    </border>
  </borders>
  <cellStyleXfs count="2">
    <xf numFmtId="0" fontId="0" fillId="0" borderId="0"/>
    <xf numFmtId="0" fontId="2" fillId="0" borderId="0" applyNumberFormat="0" applyFill="0" applyBorder="0" applyAlignment="0" applyProtection="0">
      <alignment vertical="top"/>
      <protection locked="0"/>
    </xf>
  </cellStyleXfs>
  <cellXfs count="480">
    <xf numFmtId="0" fontId="0" fillId="0" borderId="0" xfId="0"/>
    <xf numFmtId="0" fontId="28" fillId="2" borderId="0" xfId="0" applyFont="1" applyFill="1" applyProtection="1">
      <protection hidden="1"/>
    </xf>
    <xf numFmtId="0" fontId="32" fillId="2" borderId="0" xfId="0" applyFont="1" applyFill="1" applyProtection="1">
      <protection hidden="1"/>
    </xf>
    <xf numFmtId="0" fontId="24" fillId="2" borderId="118" xfId="0" applyFont="1" applyFill="1" applyBorder="1" applyAlignment="1" applyProtection="1">
      <alignment horizontal="center" vertical="center" wrapText="1"/>
      <protection hidden="1"/>
    </xf>
    <xf numFmtId="0" fontId="24" fillId="2" borderId="119" xfId="0" applyFont="1" applyFill="1" applyBorder="1" applyAlignment="1" applyProtection="1">
      <alignment horizontal="center" vertical="center" wrapText="1"/>
      <protection hidden="1"/>
    </xf>
    <xf numFmtId="0" fontId="42" fillId="2" borderId="119" xfId="0" applyFont="1" applyFill="1" applyBorder="1" applyProtection="1">
      <protection hidden="1"/>
    </xf>
    <xf numFmtId="0" fontId="47" fillId="2" borderId="119" xfId="0" applyFont="1" applyFill="1" applyBorder="1" applyAlignment="1" applyProtection="1">
      <alignment horizontal="center" vertical="center"/>
      <protection locked="0" hidden="1"/>
    </xf>
    <xf numFmtId="0" fontId="13" fillId="2" borderId="120" xfId="0" applyFont="1" applyFill="1" applyBorder="1" applyAlignment="1" applyProtection="1">
      <alignment vertical="center"/>
      <protection locked="0" hidden="1"/>
    </xf>
    <xf numFmtId="0" fontId="13" fillId="2" borderId="121" xfId="0" applyFont="1" applyFill="1" applyBorder="1" applyAlignment="1" applyProtection="1">
      <alignment vertical="center"/>
      <protection locked="0" hidden="1"/>
    </xf>
    <xf numFmtId="0" fontId="43" fillId="2" borderId="0" xfId="0" applyFont="1" applyFill="1" applyProtection="1">
      <protection hidden="1"/>
    </xf>
    <xf numFmtId="0" fontId="23" fillId="2" borderId="118" xfId="0" applyFont="1" applyFill="1" applyBorder="1" applyAlignment="1" applyProtection="1">
      <alignment horizontal="center" wrapText="1"/>
      <protection hidden="1"/>
    </xf>
    <xf numFmtId="0" fontId="23" fillId="2" borderId="119" xfId="0" applyFont="1" applyFill="1" applyBorder="1" applyAlignment="1" applyProtection="1">
      <alignment horizontal="center" wrapText="1"/>
      <protection hidden="1"/>
    </xf>
    <xf numFmtId="0" fontId="22" fillId="2" borderId="119" xfId="0" applyFont="1" applyFill="1" applyBorder="1" applyProtection="1">
      <protection hidden="1"/>
    </xf>
    <xf numFmtId="0" fontId="23" fillId="2" borderId="118" xfId="0" applyFont="1" applyFill="1" applyBorder="1" applyAlignment="1" applyProtection="1">
      <alignment horizontal="center" vertical="center" wrapText="1"/>
      <protection hidden="1"/>
    </xf>
    <xf numFmtId="165" fontId="23" fillId="2" borderId="119" xfId="0" applyNumberFormat="1" applyFont="1" applyFill="1" applyBorder="1" applyAlignment="1" applyProtection="1">
      <alignment horizontal="center" vertical="center" wrapText="1"/>
      <protection hidden="1"/>
    </xf>
    <xf numFmtId="0" fontId="13" fillId="2" borderId="119" xfId="0" applyFont="1" applyFill="1" applyBorder="1" applyProtection="1">
      <protection hidden="1"/>
    </xf>
    <xf numFmtId="0" fontId="30" fillId="2" borderId="0" xfId="0" applyFont="1" applyFill="1" applyProtection="1">
      <protection hidden="1"/>
    </xf>
    <xf numFmtId="0" fontId="23" fillId="2" borderId="118" xfId="0" applyFont="1" applyFill="1" applyBorder="1" applyAlignment="1" applyProtection="1">
      <alignment horizontal="center" vertical="center"/>
      <protection hidden="1"/>
    </xf>
    <xf numFmtId="0" fontId="13" fillId="2" borderId="119" xfId="0" applyFont="1" applyFill="1" applyBorder="1" applyProtection="1">
      <protection locked="0" hidden="1"/>
    </xf>
    <xf numFmtId="0" fontId="13" fillId="2" borderId="122" xfId="0" applyFont="1" applyFill="1" applyBorder="1" applyProtection="1">
      <protection locked="0" hidden="1"/>
    </xf>
    <xf numFmtId="0" fontId="23" fillId="2" borderId="119" xfId="0" applyFont="1" applyFill="1" applyBorder="1" applyAlignment="1" applyProtection="1">
      <alignment horizontal="center" vertical="center" wrapText="1"/>
      <protection hidden="1"/>
    </xf>
    <xf numFmtId="0" fontId="32" fillId="2" borderId="0" xfId="0" applyFont="1" applyFill="1" applyAlignment="1" applyProtection="1">
      <alignment horizontal="center"/>
      <protection locked="0" hidden="1"/>
    </xf>
    <xf numFmtId="0" fontId="32" fillId="2" borderId="0" xfId="0" applyFont="1" applyFill="1" applyProtection="1">
      <protection locked="0" hidden="1"/>
    </xf>
    <xf numFmtId="0" fontId="32" fillId="2" borderId="0" xfId="0" applyFont="1" applyFill="1" applyAlignment="1" applyProtection="1">
      <alignment horizontal="center" vertical="center" wrapText="1"/>
      <protection hidden="1"/>
    </xf>
    <xf numFmtId="0" fontId="30" fillId="2" borderId="0" xfId="0" applyFont="1" applyFill="1" applyAlignment="1" applyProtection="1">
      <alignment wrapText="1"/>
      <protection hidden="1"/>
    </xf>
    <xf numFmtId="0" fontId="32" fillId="2" borderId="0" xfId="0" applyFont="1" applyFill="1" applyAlignment="1" applyProtection="1">
      <alignment horizontal="center"/>
      <protection hidden="1"/>
    </xf>
    <xf numFmtId="0" fontId="16" fillId="2" borderId="30" xfId="0" applyFont="1" applyFill="1" applyBorder="1" applyProtection="1">
      <protection hidden="1"/>
    </xf>
    <xf numFmtId="0" fontId="16" fillId="2" borderId="0" xfId="0" applyFont="1" applyFill="1" applyProtection="1">
      <protection hidden="1"/>
    </xf>
    <xf numFmtId="0" fontId="18" fillId="2" borderId="0" xfId="0" applyFont="1" applyFill="1" applyProtection="1">
      <protection hidden="1"/>
    </xf>
    <xf numFmtId="0" fontId="19" fillId="2" borderId="31" xfId="0" applyFont="1" applyFill="1" applyBorder="1" applyProtection="1">
      <protection hidden="1"/>
    </xf>
    <xf numFmtId="0" fontId="19" fillId="2" borderId="32" xfId="0" applyFont="1" applyFill="1" applyBorder="1" applyAlignment="1" applyProtection="1">
      <alignment horizontal="right"/>
      <protection hidden="1"/>
    </xf>
    <xf numFmtId="0" fontId="19" fillId="2" borderId="32" xfId="0" applyFont="1" applyFill="1" applyBorder="1" applyProtection="1">
      <protection hidden="1"/>
    </xf>
    <xf numFmtId="0" fontId="19" fillId="2" borderId="33" xfId="0" applyFont="1" applyFill="1" applyBorder="1" applyProtection="1">
      <protection hidden="1"/>
    </xf>
    <xf numFmtId="0" fontId="13" fillId="2" borderId="0" xfId="0" applyFont="1" applyFill="1" applyAlignment="1" applyProtection="1">
      <alignment horizontal="center"/>
      <protection hidden="1"/>
    </xf>
    <xf numFmtId="0" fontId="13" fillId="2" borderId="0" xfId="0" applyFont="1" applyFill="1" applyProtection="1">
      <protection hidden="1"/>
    </xf>
    <xf numFmtId="0" fontId="20" fillId="2" borderId="34" xfId="0" applyFont="1" applyFill="1" applyBorder="1" applyAlignment="1" applyProtection="1">
      <alignment horizontal="center" wrapText="1"/>
      <protection hidden="1"/>
    </xf>
    <xf numFmtId="49" fontId="32" fillId="2" borderId="35" xfId="1" applyNumberFormat="1" applyFont="1" applyFill="1" applyBorder="1" applyAlignment="1" applyProtection="1">
      <alignment horizontal="center" shrinkToFit="1"/>
      <protection locked="0" hidden="1"/>
    </xf>
    <xf numFmtId="0" fontId="20" fillId="2" borderId="35" xfId="0" applyFont="1" applyFill="1" applyBorder="1" applyAlignment="1" applyProtection="1">
      <alignment horizontal="center" wrapText="1"/>
      <protection hidden="1"/>
    </xf>
    <xf numFmtId="0" fontId="13" fillId="2" borderId="35" xfId="0" applyFont="1" applyFill="1" applyBorder="1" applyAlignment="1" applyProtection="1">
      <alignment horizontal="center"/>
      <protection hidden="1"/>
    </xf>
    <xf numFmtId="0" fontId="13" fillId="2" borderId="36" xfId="0" applyFont="1" applyFill="1" applyBorder="1" applyAlignment="1" applyProtection="1">
      <alignment horizontal="center" shrinkToFit="1"/>
      <protection locked="0" hidden="1"/>
    </xf>
    <xf numFmtId="0" fontId="13" fillId="2" borderId="37" xfId="0" applyFont="1" applyFill="1" applyBorder="1" applyAlignment="1" applyProtection="1">
      <alignment horizontal="center" shrinkToFit="1"/>
      <protection locked="0" hidden="1"/>
    </xf>
    <xf numFmtId="0" fontId="20" fillId="2" borderId="38" xfId="0" applyFont="1" applyFill="1" applyBorder="1" applyAlignment="1" applyProtection="1">
      <alignment horizontal="center" wrapText="1"/>
      <protection hidden="1"/>
    </xf>
    <xf numFmtId="0" fontId="13" fillId="2" borderId="39" xfId="0" applyFont="1" applyFill="1" applyBorder="1" applyProtection="1">
      <protection hidden="1"/>
    </xf>
    <xf numFmtId="0" fontId="13" fillId="2" borderId="40" xfId="0" applyFont="1" applyFill="1" applyBorder="1" applyProtection="1">
      <protection hidden="1"/>
    </xf>
    <xf numFmtId="0" fontId="13" fillId="2" borderId="41" xfId="0" applyFont="1" applyFill="1" applyBorder="1" applyProtection="1">
      <protection locked="0"/>
    </xf>
    <xf numFmtId="9" fontId="13" fillId="2" borderId="0" xfId="0" applyNumberFormat="1" applyFont="1" applyFill="1" applyAlignment="1" applyProtection="1">
      <alignment horizontal="left"/>
      <protection locked="0"/>
    </xf>
    <xf numFmtId="0" fontId="20" fillId="2" borderId="0" xfId="0" applyFont="1" applyFill="1" applyProtection="1">
      <protection hidden="1"/>
    </xf>
    <xf numFmtId="9" fontId="13" fillId="2" borderId="40" xfId="0" applyNumberFormat="1" applyFont="1" applyFill="1" applyBorder="1" applyProtection="1">
      <protection locked="0"/>
    </xf>
    <xf numFmtId="0" fontId="20" fillId="2" borderId="0" xfId="0" applyFont="1" applyFill="1" applyAlignment="1" applyProtection="1">
      <alignment horizontal="center" wrapText="1"/>
      <protection hidden="1"/>
    </xf>
    <xf numFmtId="0" fontId="13" fillId="2" borderId="40" xfId="0" applyFont="1" applyFill="1" applyBorder="1" applyAlignment="1" applyProtection="1">
      <alignment horizontal="center" shrinkToFit="1"/>
      <protection hidden="1"/>
    </xf>
    <xf numFmtId="164" fontId="13" fillId="2" borderId="42" xfId="0" applyNumberFormat="1" applyFont="1" applyFill="1" applyBorder="1" applyAlignment="1" applyProtection="1">
      <alignment horizontal="center" shrinkToFit="1"/>
      <protection locked="0" hidden="1"/>
    </xf>
    <xf numFmtId="164" fontId="13" fillId="2" borderId="41" xfId="0" applyNumberFormat="1" applyFont="1" applyFill="1" applyBorder="1" applyAlignment="1" applyProtection="1">
      <alignment horizontal="center" shrinkToFit="1"/>
      <protection locked="0" hidden="1"/>
    </xf>
    <xf numFmtId="2" fontId="13" fillId="2" borderId="43" xfId="0" applyNumberFormat="1" applyFont="1" applyFill="1" applyBorder="1" applyAlignment="1" applyProtection="1">
      <alignment horizontal="center" shrinkToFit="1"/>
      <protection hidden="1"/>
    </xf>
    <xf numFmtId="0" fontId="21" fillId="2" borderId="0" xfId="0" applyFont="1" applyFill="1" applyAlignment="1" applyProtection="1">
      <alignment horizontal="center"/>
      <protection hidden="1"/>
    </xf>
    <xf numFmtId="2" fontId="21" fillId="2" borderId="42" xfId="0" applyNumberFormat="1" applyFont="1" applyFill="1" applyBorder="1" applyAlignment="1" applyProtection="1">
      <alignment horizontal="center" shrinkToFit="1"/>
      <protection hidden="1"/>
    </xf>
    <xf numFmtId="0" fontId="13" fillId="2" borderId="40" xfId="0" applyFont="1" applyFill="1" applyBorder="1" applyAlignment="1" applyProtection="1">
      <alignment horizontal="center"/>
      <protection hidden="1"/>
    </xf>
    <xf numFmtId="0" fontId="21" fillId="2" borderId="44" xfId="0" applyFont="1" applyFill="1" applyBorder="1" applyAlignment="1" applyProtection="1">
      <alignment horizontal="center" vertical="center" wrapText="1"/>
      <protection hidden="1"/>
    </xf>
    <xf numFmtId="0" fontId="21" fillId="2" borderId="45" xfId="0" applyFont="1" applyFill="1" applyBorder="1" applyAlignment="1" applyProtection="1">
      <alignment horizontal="center" vertical="center" wrapText="1"/>
      <protection hidden="1"/>
    </xf>
    <xf numFmtId="0" fontId="21" fillId="2" borderId="1" xfId="0" applyFont="1" applyFill="1" applyBorder="1" applyAlignment="1" applyProtection="1">
      <alignment horizontal="center" vertical="center" wrapText="1"/>
      <protection hidden="1"/>
    </xf>
    <xf numFmtId="0" fontId="13" fillId="2" borderId="2" xfId="0" applyFont="1" applyFill="1" applyBorder="1" applyAlignment="1" applyProtection="1">
      <alignment horizontal="center" vertical="center" wrapText="1"/>
      <protection hidden="1"/>
    </xf>
    <xf numFmtId="0" fontId="13" fillId="2" borderId="2" xfId="0" applyFont="1" applyFill="1" applyBorder="1" applyAlignment="1" applyProtection="1">
      <alignment horizontal="center" vertical="center" wrapText="1" shrinkToFit="1"/>
      <protection hidden="1"/>
    </xf>
    <xf numFmtId="0" fontId="13" fillId="2" borderId="3" xfId="0" applyFont="1" applyFill="1" applyBorder="1" applyAlignment="1" applyProtection="1">
      <alignment horizontal="center" vertical="center" wrapText="1"/>
      <protection hidden="1"/>
    </xf>
    <xf numFmtId="0" fontId="21" fillId="2" borderId="46" xfId="0" applyFont="1" applyFill="1" applyBorder="1" applyAlignment="1" applyProtection="1">
      <alignment horizontal="center" vertical="center" wrapText="1"/>
      <protection hidden="1"/>
    </xf>
    <xf numFmtId="0" fontId="21" fillId="2" borderId="47" xfId="0" applyFont="1" applyFill="1" applyBorder="1" applyAlignment="1" applyProtection="1">
      <alignment horizontal="center" vertical="center" wrapText="1"/>
      <protection hidden="1"/>
    </xf>
    <xf numFmtId="0" fontId="21" fillId="2" borderId="48" xfId="0" applyFont="1" applyFill="1" applyBorder="1" applyAlignment="1" applyProtection="1">
      <alignment horizontal="center" vertical="center" wrapText="1"/>
      <protection hidden="1"/>
    </xf>
    <xf numFmtId="165" fontId="13" fillId="2" borderId="4" xfId="1" quotePrefix="1" applyNumberFormat="1" applyFont="1" applyFill="1" applyBorder="1" applyAlignment="1" applyProtection="1">
      <alignment horizontal="center" vertical="center" shrinkToFit="1"/>
      <protection locked="0"/>
    </xf>
    <xf numFmtId="18" fontId="13" fillId="2" borderId="5" xfId="0" applyNumberFormat="1" applyFont="1" applyFill="1" applyBorder="1" applyAlignment="1" applyProtection="1">
      <alignment horizontal="center" vertical="center"/>
      <protection locked="0"/>
    </xf>
    <xf numFmtId="18" fontId="13" fillId="2" borderId="6" xfId="0" applyNumberFormat="1" applyFont="1" applyFill="1" applyBorder="1" applyAlignment="1" applyProtection="1">
      <alignment horizontal="center" vertical="center" wrapText="1"/>
      <protection locked="0"/>
    </xf>
    <xf numFmtId="2" fontId="13" fillId="2" borderId="7" xfId="0" applyNumberFormat="1" applyFont="1" applyFill="1" applyBorder="1" applyAlignment="1" applyProtection="1">
      <alignment horizontal="center" vertical="center" wrapText="1"/>
      <protection hidden="1"/>
    </xf>
    <xf numFmtId="4" fontId="13" fillId="2" borderId="7" xfId="0" applyNumberFormat="1" applyFont="1" applyFill="1" applyBorder="1" applyAlignment="1" applyProtection="1">
      <alignment horizontal="center" vertical="center"/>
      <protection hidden="1"/>
    </xf>
    <xf numFmtId="4" fontId="13" fillId="2" borderId="8" xfId="0" applyNumberFormat="1" applyFont="1" applyFill="1" applyBorder="1" applyAlignment="1" applyProtection="1">
      <alignment horizontal="center" vertical="center"/>
      <protection hidden="1"/>
    </xf>
    <xf numFmtId="166" fontId="13" fillId="2" borderId="9" xfId="0" applyNumberFormat="1" applyFont="1" applyFill="1" applyBorder="1" applyAlignment="1" applyProtection="1">
      <alignment horizontal="center" vertical="center" wrapText="1"/>
      <protection locked="0"/>
    </xf>
    <xf numFmtId="2" fontId="13" fillId="2" borderId="10" xfId="0" applyNumberFormat="1" applyFont="1" applyFill="1" applyBorder="1" applyAlignment="1" applyProtection="1">
      <alignment horizontal="center" vertical="center" wrapText="1"/>
      <protection hidden="1"/>
    </xf>
    <xf numFmtId="164" fontId="13" fillId="2" borderId="5" xfId="0" applyNumberFormat="1" applyFont="1" applyFill="1" applyBorder="1" applyAlignment="1" applyProtection="1">
      <alignment horizontal="center" vertical="center" wrapText="1"/>
      <protection hidden="1"/>
    </xf>
    <xf numFmtId="2" fontId="13" fillId="2" borderId="49" xfId="0" applyNumberFormat="1" applyFont="1" applyFill="1" applyBorder="1" applyAlignment="1" applyProtection="1">
      <alignment horizontal="center" vertical="center"/>
      <protection hidden="1"/>
    </xf>
    <xf numFmtId="2" fontId="13" fillId="2" borderId="2" xfId="0" applyNumberFormat="1" applyFont="1" applyFill="1" applyBorder="1" applyAlignment="1" applyProtection="1">
      <alignment horizontal="center" vertical="center" wrapText="1"/>
      <protection hidden="1"/>
    </xf>
    <xf numFmtId="4" fontId="13" fillId="2" borderId="2" xfId="0" applyNumberFormat="1" applyFont="1" applyFill="1" applyBorder="1" applyAlignment="1" applyProtection="1">
      <alignment horizontal="center" vertical="center"/>
      <protection hidden="1"/>
    </xf>
    <xf numFmtId="4" fontId="13" fillId="2" borderId="3" xfId="0" applyNumberFormat="1" applyFont="1" applyFill="1" applyBorder="1" applyAlignment="1" applyProtection="1">
      <alignment horizontal="center" vertical="center"/>
      <protection hidden="1"/>
    </xf>
    <xf numFmtId="2" fontId="13" fillId="2" borderId="11" xfId="0" applyNumberFormat="1" applyFont="1" applyFill="1" applyBorder="1" applyAlignment="1" applyProtection="1">
      <alignment horizontal="center" vertical="center" wrapText="1"/>
      <protection hidden="1"/>
    </xf>
    <xf numFmtId="164" fontId="13" fillId="2" borderId="12" xfId="0" applyNumberFormat="1" applyFont="1" applyFill="1" applyBorder="1" applyAlignment="1" applyProtection="1">
      <alignment horizontal="center" vertical="center" wrapText="1"/>
      <protection hidden="1"/>
    </xf>
    <xf numFmtId="2" fontId="13" fillId="2" borderId="40" xfId="0" applyNumberFormat="1" applyFont="1" applyFill="1" applyBorder="1" applyAlignment="1" applyProtection="1">
      <alignment horizontal="center" vertical="center"/>
      <protection hidden="1"/>
    </xf>
    <xf numFmtId="2" fontId="13" fillId="2" borderId="50" xfId="0" applyNumberFormat="1" applyFont="1" applyFill="1" applyBorder="1" applyAlignment="1" applyProtection="1">
      <alignment horizontal="center" vertical="center"/>
      <protection hidden="1"/>
    </xf>
    <xf numFmtId="2" fontId="13" fillId="2" borderId="13" xfId="0" applyNumberFormat="1" applyFont="1" applyFill="1" applyBorder="1" applyAlignment="1" applyProtection="1">
      <alignment horizontal="center" vertical="center" wrapText="1"/>
      <protection hidden="1"/>
    </xf>
    <xf numFmtId="4" fontId="13" fillId="2" borderId="13" xfId="0" applyNumberFormat="1" applyFont="1" applyFill="1" applyBorder="1" applyAlignment="1" applyProtection="1">
      <alignment horizontal="center" vertical="center"/>
      <protection hidden="1"/>
    </xf>
    <xf numFmtId="4" fontId="13" fillId="2" borderId="14" xfId="0" applyNumberFormat="1" applyFont="1" applyFill="1" applyBorder="1" applyAlignment="1" applyProtection="1">
      <alignment horizontal="center" vertical="center"/>
      <protection hidden="1"/>
    </xf>
    <xf numFmtId="2" fontId="13" fillId="2" borderId="51" xfId="0" applyNumberFormat="1" applyFont="1" applyFill="1" applyBorder="1" applyAlignment="1" applyProtection="1">
      <alignment horizontal="center" vertical="center" wrapText="1"/>
      <protection hidden="1"/>
    </xf>
    <xf numFmtId="164" fontId="13" fillId="2" borderId="52" xfId="0" applyNumberFormat="1" applyFont="1" applyFill="1" applyBorder="1" applyAlignment="1" applyProtection="1">
      <alignment horizontal="center" vertical="center" wrapText="1"/>
      <protection hidden="1"/>
    </xf>
    <xf numFmtId="2" fontId="13" fillId="2" borderId="53" xfId="0" applyNumberFormat="1" applyFont="1" applyFill="1" applyBorder="1" applyAlignment="1" applyProtection="1">
      <alignment horizontal="center" vertical="center"/>
      <protection hidden="1"/>
    </xf>
    <xf numFmtId="0" fontId="21" fillId="2" borderId="54" xfId="0" applyFont="1" applyFill="1" applyBorder="1" applyAlignment="1" applyProtection="1">
      <alignment horizontal="center"/>
      <protection hidden="1"/>
    </xf>
    <xf numFmtId="0" fontId="13" fillId="2" borderId="54" xfId="0" applyFont="1" applyFill="1" applyBorder="1" applyProtection="1">
      <protection hidden="1"/>
    </xf>
    <xf numFmtId="0" fontId="22" fillId="2" borderId="54" xfId="0" applyFont="1" applyFill="1" applyBorder="1" applyAlignment="1" applyProtection="1">
      <alignment horizontal="center"/>
      <protection hidden="1"/>
    </xf>
    <xf numFmtId="0" fontId="23" fillId="2" borderId="15" xfId="0" applyFont="1" applyFill="1" applyBorder="1" applyAlignment="1" applyProtection="1">
      <alignment horizontal="center"/>
      <protection hidden="1"/>
    </xf>
    <xf numFmtId="0" fontId="23" fillId="2" borderId="16" xfId="0" applyFont="1" applyFill="1" applyBorder="1" applyAlignment="1" applyProtection="1">
      <alignment horizontal="center"/>
      <protection hidden="1"/>
    </xf>
    <xf numFmtId="0" fontId="23" fillId="2" borderId="17" xfId="0" applyFont="1" applyFill="1" applyBorder="1" applyAlignment="1" applyProtection="1">
      <alignment horizontal="center"/>
      <protection hidden="1"/>
    </xf>
    <xf numFmtId="0" fontId="23" fillId="2" borderId="55" xfId="0" applyFont="1" applyFill="1" applyBorder="1" applyAlignment="1" applyProtection="1">
      <alignment horizontal="center"/>
      <protection hidden="1"/>
    </xf>
    <xf numFmtId="0" fontId="23" fillId="2" borderId="56" xfId="0" applyFont="1" applyFill="1" applyBorder="1" applyAlignment="1" applyProtection="1">
      <alignment horizontal="center"/>
      <protection hidden="1"/>
    </xf>
    <xf numFmtId="0" fontId="23" fillId="2" borderId="57" xfId="0" applyFont="1" applyFill="1" applyBorder="1" applyAlignment="1" applyProtection="1">
      <alignment horizontal="center"/>
      <protection hidden="1"/>
    </xf>
    <xf numFmtId="0" fontId="24" fillId="2" borderId="54" xfId="0" applyFont="1" applyFill="1" applyBorder="1" applyAlignment="1" applyProtection="1">
      <alignment horizontal="center" wrapText="1"/>
      <protection hidden="1"/>
    </xf>
    <xf numFmtId="0" fontId="24" fillId="2" borderId="15" xfId="0" applyFont="1" applyFill="1" applyBorder="1" applyAlignment="1" applyProtection="1">
      <alignment horizontal="center"/>
      <protection hidden="1"/>
    </xf>
    <xf numFmtId="0" fontId="24" fillId="2" borderId="16" xfId="0" applyFont="1" applyFill="1" applyBorder="1" applyAlignment="1" applyProtection="1">
      <alignment horizontal="center"/>
      <protection hidden="1"/>
    </xf>
    <xf numFmtId="0" fontId="24" fillId="2" borderId="17" xfId="0" applyFont="1" applyFill="1" applyBorder="1" applyAlignment="1" applyProtection="1">
      <alignment horizontal="center"/>
      <protection hidden="1"/>
    </xf>
    <xf numFmtId="0" fontId="24" fillId="2" borderId="58" xfId="0" applyFont="1" applyFill="1" applyBorder="1" applyAlignment="1" applyProtection="1">
      <alignment horizontal="center"/>
      <protection hidden="1"/>
    </xf>
    <xf numFmtId="0" fontId="24" fillId="2" borderId="59" xfId="0" applyFont="1" applyFill="1" applyBorder="1" applyAlignment="1" applyProtection="1">
      <alignment horizontal="center"/>
      <protection hidden="1"/>
    </xf>
    <xf numFmtId="0" fontId="24" fillId="2" borderId="60" xfId="0" applyFont="1" applyFill="1" applyBorder="1" applyAlignment="1" applyProtection="1">
      <alignment horizontal="center"/>
      <protection hidden="1"/>
    </xf>
    <xf numFmtId="0" fontId="24" fillId="2" borderId="0" xfId="0" applyFont="1" applyFill="1" applyAlignment="1" applyProtection="1">
      <alignment horizontal="center"/>
      <protection hidden="1"/>
    </xf>
    <xf numFmtId="0" fontId="19" fillId="2" borderId="0" xfId="0" applyFont="1" applyFill="1" applyProtection="1">
      <protection hidden="1"/>
    </xf>
    <xf numFmtId="2" fontId="19" fillId="2" borderId="0" xfId="0" applyNumberFormat="1" applyFont="1" applyFill="1" applyAlignment="1" applyProtection="1">
      <alignment horizontal="center"/>
      <protection hidden="1"/>
    </xf>
    <xf numFmtId="2" fontId="19" fillId="2" borderId="61" xfId="0" applyNumberFormat="1" applyFont="1" applyFill="1" applyBorder="1" applyAlignment="1" applyProtection="1">
      <alignment horizontal="center"/>
      <protection hidden="1"/>
    </xf>
    <xf numFmtId="164" fontId="24" fillId="2" borderId="0" xfId="0" applyNumberFormat="1" applyFont="1" applyFill="1" applyAlignment="1" applyProtection="1">
      <alignment horizontal="center" vertical="center"/>
      <protection hidden="1"/>
    </xf>
    <xf numFmtId="167" fontId="21" fillId="2" borderId="61" xfId="0" applyNumberFormat="1" applyFont="1" applyFill="1" applyBorder="1" applyAlignment="1" applyProtection="1">
      <alignment horizontal="center" shrinkToFit="1"/>
      <protection hidden="1"/>
    </xf>
    <xf numFmtId="0" fontId="21" fillId="2" borderId="0" xfId="0" applyFont="1" applyFill="1" applyAlignment="1" applyProtection="1">
      <alignment horizontal="center" vertical="center"/>
      <protection hidden="1"/>
    </xf>
    <xf numFmtId="0" fontId="39" fillId="2" borderId="0" xfId="0" applyFont="1" applyFill="1" applyAlignment="1" applyProtection="1">
      <alignment horizontal="right" vertical="top"/>
      <protection hidden="1"/>
    </xf>
    <xf numFmtId="165" fontId="39" fillId="2" borderId="0" xfId="0" applyNumberFormat="1" applyFont="1" applyFill="1" applyAlignment="1" applyProtection="1">
      <alignment horizontal="left" vertical="top"/>
      <protection hidden="1"/>
    </xf>
    <xf numFmtId="0" fontId="39" fillId="2" borderId="0" xfId="0" applyFont="1" applyFill="1" applyAlignment="1" applyProtection="1">
      <alignment vertical="top"/>
      <protection hidden="1"/>
    </xf>
    <xf numFmtId="0" fontId="21" fillId="2" borderId="18" xfId="0" applyFont="1" applyFill="1" applyBorder="1" applyProtection="1">
      <protection hidden="1"/>
    </xf>
    <xf numFmtId="0" fontId="13" fillId="2" borderId="0" xfId="0" applyFont="1" applyFill="1" applyAlignment="1" applyProtection="1">
      <alignment horizontal="left"/>
      <protection hidden="1"/>
    </xf>
    <xf numFmtId="0" fontId="13" fillId="2" borderId="0" xfId="0" applyFont="1" applyFill="1" applyAlignment="1" applyProtection="1">
      <alignment wrapText="1"/>
      <protection hidden="1"/>
    </xf>
    <xf numFmtId="0" fontId="20" fillId="2" borderId="0" xfId="0" applyFont="1" applyFill="1" applyAlignment="1" applyProtection="1">
      <alignment horizontal="center" vertical="center" wrapText="1"/>
      <protection hidden="1"/>
    </xf>
    <xf numFmtId="0" fontId="21" fillId="2" borderId="54" xfId="0" applyFont="1" applyFill="1" applyBorder="1" applyAlignment="1" applyProtection="1">
      <alignment horizontal="right"/>
      <protection hidden="1"/>
    </xf>
    <xf numFmtId="0" fontId="26" fillId="2" borderId="0" xfId="0" applyFont="1" applyFill="1" applyAlignment="1" applyProtection="1">
      <alignment horizontal="left" indent="2"/>
      <protection hidden="1"/>
    </xf>
    <xf numFmtId="0" fontId="27" fillId="2" borderId="0" xfId="0" applyFont="1" applyFill="1" applyAlignment="1">
      <alignment horizontal="left"/>
    </xf>
    <xf numFmtId="9" fontId="13" fillId="2" borderId="0" xfId="0" applyNumberFormat="1" applyFont="1" applyFill="1" applyProtection="1">
      <protection hidden="1"/>
    </xf>
    <xf numFmtId="0" fontId="13" fillId="2" borderId="0" xfId="0" applyFont="1" applyFill="1" applyAlignment="1">
      <alignment horizontal="left"/>
    </xf>
    <xf numFmtId="0" fontId="13" fillId="2" borderId="0" xfId="0" applyFont="1" applyFill="1"/>
    <xf numFmtId="0" fontId="27" fillId="2" borderId="0" xfId="0" applyFont="1" applyFill="1" applyProtection="1">
      <protection hidden="1"/>
    </xf>
    <xf numFmtId="0" fontId="22" fillId="2" borderId="0" xfId="0" applyFont="1" applyFill="1" applyAlignment="1" applyProtection="1">
      <alignment horizontal="center" shrinkToFit="1"/>
      <protection locked="0" hidden="1"/>
    </xf>
    <xf numFmtId="0" fontId="13" fillId="2" borderId="41" xfId="0" applyFont="1" applyFill="1" applyBorder="1" applyProtection="1">
      <protection locked="0" hidden="1"/>
    </xf>
    <xf numFmtId="9" fontId="13" fillId="2" borderId="0" xfId="0" applyNumberFormat="1" applyFont="1" applyFill="1" applyAlignment="1" applyProtection="1">
      <alignment horizontal="left"/>
      <protection locked="0" hidden="1"/>
    </xf>
    <xf numFmtId="9" fontId="13" fillId="2" borderId="40" xfId="0" applyNumberFormat="1" applyFont="1" applyFill="1" applyBorder="1" applyProtection="1">
      <protection locked="0" hidden="1"/>
    </xf>
    <xf numFmtId="2" fontId="13" fillId="2" borderId="62" xfId="0" applyNumberFormat="1" applyFont="1" applyFill="1" applyBorder="1" applyAlignment="1" applyProtection="1">
      <alignment horizontal="center" vertical="center"/>
      <protection hidden="1"/>
    </xf>
    <xf numFmtId="0" fontId="22" fillId="2" borderId="0" xfId="0" applyFont="1" applyFill="1" applyAlignment="1" applyProtection="1">
      <alignment horizontal="center"/>
      <protection hidden="1"/>
    </xf>
    <xf numFmtId="0" fontId="23" fillId="2" borderId="19" xfId="0" applyFont="1" applyFill="1" applyBorder="1" applyAlignment="1" applyProtection="1">
      <alignment horizontal="center"/>
      <protection hidden="1"/>
    </xf>
    <xf numFmtId="0" fontId="24" fillId="2" borderId="0" xfId="0" applyFont="1" applyFill="1" applyAlignment="1" applyProtection="1">
      <alignment horizontal="center" wrapText="1"/>
      <protection hidden="1"/>
    </xf>
    <xf numFmtId="165" fontId="39" fillId="2" borderId="0" xfId="0" applyNumberFormat="1" applyFont="1" applyFill="1" applyAlignment="1" applyProtection="1">
      <alignment vertical="top"/>
      <protection hidden="1"/>
    </xf>
    <xf numFmtId="0" fontId="25" fillId="2" borderId="0" xfId="0" applyFont="1" applyFill="1" applyAlignment="1" applyProtection="1">
      <alignment vertical="top"/>
      <protection hidden="1"/>
    </xf>
    <xf numFmtId="0" fontId="21" fillId="2" borderId="0" xfId="0" applyFont="1" applyFill="1" applyAlignment="1" applyProtection="1">
      <alignment horizontal="right"/>
      <protection hidden="1"/>
    </xf>
    <xf numFmtId="0" fontId="22" fillId="2" borderId="35" xfId="0" applyFont="1" applyFill="1" applyBorder="1" applyAlignment="1" applyProtection="1">
      <alignment horizontal="center" shrinkToFit="1"/>
      <protection locked="0" hidden="1"/>
    </xf>
    <xf numFmtId="164" fontId="13" fillId="2" borderId="0" xfId="0" applyNumberFormat="1" applyFont="1" applyFill="1" applyAlignment="1" applyProtection="1">
      <alignment horizontal="center" shrinkToFit="1"/>
      <protection locked="0" hidden="1"/>
    </xf>
    <xf numFmtId="0" fontId="21" fillId="2" borderId="40" xfId="0" applyFont="1" applyFill="1" applyBorder="1" applyAlignment="1" applyProtection="1">
      <alignment horizontal="center" vertical="center" wrapText="1"/>
      <protection hidden="1"/>
    </xf>
    <xf numFmtId="0" fontId="14" fillId="2" borderId="0" xfId="0" applyFont="1" applyFill="1" applyProtection="1">
      <protection hidden="1"/>
    </xf>
    <xf numFmtId="0" fontId="29" fillId="2" borderId="63" xfId="0" applyFont="1" applyFill="1" applyBorder="1" applyProtection="1">
      <protection hidden="1"/>
    </xf>
    <xf numFmtId="0" fontId="29" fillId="2" borderId="64" xfId="0" applyFont="1" applyFill="1" applyBorder="1" applyAlignment="1" applyProtection="1">
      <alignment horizontal="right"/>
      <protection hidden="1"/>
    </xf>
    <xf numFmtId="0" fontId="29" fillId="2" borderId="64" xfId="0" applyFont="1" applyFill="1" applyBorder="1" applyProtection="1">
      <protection hidden="1"/>
    </xf>
    <xf numFmtId="0" fontId="29" fillId="2" borderId="65" xfId="0" applyFont="1" applyFill="1" applyBorder="1" applyProtection="1">
      <protection hidden="1"/>
    </xf>
    <xf numFmtId="0" fontId="31" fillId="2" borderId="66" xfId="0" applyFont="1" applyFill="1" applyBorder="1" applyAlignment="1" applyProtection="1">
      <alignment horizontal="center" wrapText="1"/>
      <protection hidden="1"/>
    </xf>
    <xf numFmtId="0" fontId="32" fillId="2" borderId="67" xfId="0" applyFont="1" applyFill="1" applyBorder="1" applyAlignment="1" applyProtection="1">
      <alignment horizontal="center" shrinkToFit="1"/>
      <protection locked="0" hidden="1"/>
    </xf>
    <xf numFmtId="0" fontId="31" fillId="2" borderId="67" xfId="0" applyFont="1" applyFill="1" applyBorder="1" applyAlignment="1" applyProtection="1">
      <alignment horizontal="center" wrapText="1"/>
      <protection hidden="1"/>
    </xf>
    <xf numFmtId="0" fontId="30" fillId="2" borderId="67" xfId="0" applyFont="1" applyFill="1" applyBorder="1" applyAlignment="1" applyProtection="1">
      <alignment horizontal="center"/>
      <protection hidden="1"/>
    </xf>
    <xf numFmtId="0" fontId="30" fillId="2" borderId="68" xfId="0" applyFont="1" applyFill="1" applyBorder="1" applyAlignment="1" applyProtection="1">
      <alignment horizontal="center" shrinkToFit="1"/>
      <protection locked="0" hidden="1"/>
    </xf>
    <xf numFmtId="0" fontId="30" fillId="2" borderId="69" xfId="0" applyFont="1" applyFill="1" applyBorder="1" applyAlignment="1" applyProtection="1">
      <alignment horizontal="center" shrinkToFit="1"/>
      <protection locked="0" hidden="1"/>
    </xf>
    <xf numFmtId="0" fontId="31" fillId="2" borderId="70" xfId="0" applyFont="1" applyFill="1" applyBorder="1" applyAlignment="1" applyProtection="1">
      <alignment horizontal="center" wrapText="1"/>
      <protection hidden="1"/>
    </xf>
    <xf numFmtId="0" fontId="30" fillId="2" borderId="71" xfId="0" applyFont="1" applyFill="1" applyBorder="1" applyProtection="1">
      <protection hidden="1"/>
    </xf>
    <xf numFmtId="0" fontId="30" fillId="2" borderId="72" xfId="0" applyFont="1" applyFill="1" applyBorder="1" applyProtection="1">
      <protection hidden="1"/>
    </xf>
    <xf numFmtId="0" fontId="30" fillId="2" borderId="73" xfId="0" applyFont="1" applyFill="1" applyBorder="1" applyProtection="1">
      <protection locked="0" hidden="1"/>
    </xf>
    <xf numFmtId="9" fontId="30" fillId="2" borderId="0" xfId="0" applyNumberFormat="1" applyFont="1" applyFill="1" applyAlignment="1" applyProtection="1">
      <alignment horizontal="left"/>
      <protection locked="0" hidden="1"/>
    </xf>
    <xf numFmtId="0" fontId="31" fillId="2" borderId="0" xfId="0" applyFont="1" applyFill="1" applyProtection="1">
      <protection hidden="1"/>
    </xf>
    <xf numFmtId="9" fontId="30" fillId="2" borderId="72" xfId="0" applyNumberFormat="1" applyFont="1" applyFill="1" applyBorder="1" applyProtection="1">
      <protection locked="0" hidden="1"/>
    </xf>
    <xf numFmtId="0" fontId="30" fillId="2" borderId="0" xfId="0" applyFont="1" applyFill="1" applyAlignment="1" applyProtection="1">
      <alignment horizontal="center"/>
      <protection hidden="1"/>
    </xf>
    <xf numFmtId="0" fontId="31" fillId="2" borderId="0" xfId="0" applyFont="1" applyFill="1" applyAlignment="1" applyProtection="1">
      <alignment horizontal="center" wrapText="1"/>
      <protection hidden="1"/>
    </xf>
    <xf numFmtId="0" fontId="30" fillId="2" borderId="72" xfId="0" applyFont="1" applyFill="1" applyBorder="1" applyAlignment="1" applyProtection="1">
      <alignment horizontal="center" shrinkToFit="1"/>
      <protection hidden="1"/>
    </xf>
    <xf numFmtId="164" fontId="30" fillId="2" borderId="74" xfId="0" applyNumberFormat="1" applyFont="1" applyFill="1" applyBorder="1" applyAlignment="1" applyProtection="1">
      <alignment horizontal="center" shrinkToFit="1"/>
      <protection locked="0" hidden="1"/>
    </xf>
    <xf numFmtId="164" fontId="30" fillId="2" borderId="0" xfId="0" applyNumberFormat="1" applyFont="1" applyFill="1" applyAlignment="1" applyProtection="1">
      <alignment horizontal="center" shrinkToFit="1"/>
      <protection locked="0" hidden="1"/>
    </xf>
    <xf numFmtId="2" fontId="30" fillId="2" borderId="75" xfId="0" applyNumberFormat="1" applyFont="1" applyFill="1" applyBorder="1" applyAlignment="1" applyProtection="1">
      <alignment horizontal="center" shrinkToFit="1"/>
      <protection hidden="1"/>
    </xf>
    <xf numFmtId="0" fontId="33" fillId="2" borderId="0" xfId="0" applyFont="1" applyFill="1" applyAlignment="1" applyProtection="1">
      <alignment horizontal="center"/>
      <protection hidden="1"/>
    </xf>
    <xf numFmtId="2" fontId="33" fillId="2" borderId="74" xfId="0" applyNumberFormat="1" applyFont="1" applyFill="1" applyBorder="1" applyAlignment="1" applyProtection="1">
      <alignment horizontal="center" shrinkToFit="1"/>
      <protection hidden="1"/>
    </xf>
    <xf numFmtId="0" fontId="30" fillId="2" borderId="72" xfId="0" applyFont="1" applyFill="1" applyBorder="1" applyAlignment="1" applyProtection="1">
      <alignment horizontal="center"/>
      <protection hidden="1"/>
    </xf>
    <xf numFmtId="0" fontId="33" fillId="2" borderId="76" xfId="0" applyFont="1" applyFill="1" applyBorder="1" applyAlignment="1" applyProtection="1">
      <alignment horizontal="center" vertical="center" wrapText="1"/>
      <protection hidden="1"/>
    </xf>
    <xf numFmtId="0" fontId="33" fillId="2" borderId="77" xfId="0" applyFont="1" applyFill="1" applyBorder="1" applyAlignment="1" applyProtection="1">
      <alignment horizontal="center" vertical="center" wrapText="1"/>
      <protection hidden="1"/>
    </xf>
    <xf numFmtId="0" fontId="33" fillId="2" borderId="78" xfId="0" applyFont="1" applyFill="1" applyBorder="1" applyAlignment="1" applyProtection="1">
      <alignment horizontal="center" vertical="center" wrapText="1"/>
      <protection hidden="1"/>
    </xf>
    <xf numFmtId="0" fontId="30" fillId="2" borderId="79" xfId="0" applyFont="1" applyFill="1" applyBorder="1" applyAlignment="1" applyProtection="1">
      <alignment horizontal="center" vertical="center" wrapText="1"/>
      <protection hidden="1"/>
    </xf>
    <xf numFmtId="0" fontId="30" fillId="2" borderId="79" xfId="0" applyFont="1" applyFill="1" applyBorder="1" applyAlignment="1" applyProtection="1">
      <alignment horizontal="center" vertical="center" wrapText="1" shrinkToFit="1"/>
      <protection hidden="1"/>
    </xf>
    <xf numFmtId="0" fontId="30" fillId="2" borderId="80" xfId="0" applyFont="1" applyFill="1" applyBorder="1" applyAlignment="1" applyProtection="1">
      <alignment horizontal="center" vertical="center" wrapText="1"/>
      <protection hidden="1"/>
    </xf>
    <xf numFmtId="0" fontId="33" fillId="2" borderId="81" xfId="0" applyFont="1" applyFill="1" applyBorder="1" applyAlignment="1" applyProtection="1">
      <alignment horizontal="center" vertical="center" wrapText="1"/>
      <protection hidden="1"/>
    </xf>
    <xf numFmtId="0" fontId="30" fillId="2" borderId="78" xfId="0" applyFont="1" applyFill="1" applyBorder="1" applyAlignment="1" applyProtection="1">
      <alignment horizontal="center" vertical="center" wrapText="1"/>
      <protection hidden="1"/>
    </xf>
    <xf numFmtId="0" fontId="33" fillId="2" borderId="82" xfId="0" applyFont="1" applyFill="1" applyBorder="1" applyAlignment="1" applyProtection="1">
      <alignment horizontal="center" vertical="center" wrapText="1"/>
      <protection hidden="1"/>
    </xf>
    <xf numFmtId="0" fontId="33" fillId="2" borderId="83" xfId="0" applyFont="1" applyFill="1" applyBorder="1" applyAlignment="1" applyProtection="1">
      <alignment horizontal="center" vertical="center" wrapText="1"/>
      <protection hidden="1"/>
    </xf>
    <xf numFmtId="165" fontId="30" fillId="2" borderId="4" xfId="1" quotePrefix="1" applyNumberFormat="1" applyFont="1" applyFill="1" applyBorder="1" applyAlignment="1" applyProtection="1">
      <alignment horizontal="center" vertical="center" shrinkToFit="1"/>
      <protection locked="0"/>
    </xf>
    <xf numFmtId="2" fontId="30" fillId="2" borderId="7" xfId="0" applyNumberFormat="1" applyFont="1" applyFill="1" applyBorder="1" applyAlignment="1" applyProtection="1">
      <alignment horizontal="center" vertical="center" wrapText="1"/>
      <protection hidden="1"/>
    </xf>
    <xf numFmtId="4" fontId="30" fillId="2" borderId="7" xfId="0" applyNumberFormat="1" applyFont="1" applyFill="1" applyBorder="1" applyAlignment="1" applyProtection="1">
      <alignment horizontal="center" vertical="center"/>
      <protection hidden="1"/>
    </xf>
    <xf numFmtId="4" fontId="30" fillId="2" borderId="8" xfId="0" applyNumberFormat="1" applyFont="1" applyFill="1" applyBorder="1" applyAlignment="1" applyProtection="1">
      <alignment horizontal="center" vertical="center"/>
      <protection hidden="1"/>
    </xf>
    <xf numFmtId="4" fontId="30" fillId="2" borderId="6" xfId="0" applyNumberFormat="1" applyFont="1" applyFill="1" applyBorder="1" applyAlignment="1" applyProtection="1">
      <alignment horizontal="center" vertical="center"/>
      <protection hidden="1"/>
    </xf>
    <xf numFmtId="2" fontId="30" fillId="2" borderId="20" xfId="0" applyNumberFormat="1" applyFont="1" applyFill="1" applyBorder="1" applyAlignment="1" applyProtection="1">
      <alignment horizontal="center" vertical="center" wrapText="1"/>
      <protection hidden="1"/>
    </xf>
    <xf numFmtId="164" fontId="30" fillId="2" borderId="5" xfId="0" applyNumberFormat="1" applyFont="1" applyFill="1" applyBorder="1" applyAlignment="1" applyProtection="1">
      <alignment horizontal="center" vertical="center" wrapText="1"/>
      <protection hidden="1"/>
    </xf>
    <xf numFmtId="2" fontId="30" fillId="2" borderId="84" xfId="0" applyNumberFormat="1" applyFont="1" applyFill="1" applyBorder="1" applyAlignment="1" applyProtection="1">
      <alignment horizontal="center" vertical="center"/>
      <protection hidden="1"/>
    </xf>
    <xf numFmtId="2" fontId="30" fillId="2" borderId="2" xfId="0" applyNumberFormat="1" applyFont="1" applyFill="1" applyBorder="1" applyAlignment="1" applyProtection="1">
      <alignment horizontal="center" vertical="center" wrapText="1"/>
      <protection hidden="1"/>
    </xf>
    <xf numFmtId="4" fontId="30" fillId="2" borderId="2" xfId="0" applyNumberFormat="1" applyFont="1" applyFill="1" applyBorder="1" applyAlignment="1" applyProtection="1">
      <alignment horizontal="center" vertical="center"/>
      <protection hidden="1"/>
    </xf>
    <xf numFmtId="4" fontId="30" fillId="2" borderId="3" xfId="0" applyNumberFormat="1" applyFont="1" applyFill="1" applyBorder="1" applyAlignment="1" applyProtection="1">
      <alignment horizontal="center" vertical="center"/>
      <protection hidden="1"/>
    </xf>
    <xf numFmtId="4" fontId="30" fillId="2" borderId="1" xfId="0" applyNumberFormat="1" applyFont="1" applyFill="1" applyBorder="1" applyAlignment="1" applyProtection="1">
      <alignment horizontal="center" vertical="center"/>
      <protection hidden="1"/>
    </xf>
    <xf numFmtId="2" fontId="30" fillId="2" borderId="21" xfId="0" applyNumberFormat="1" applyFont="1" applyFill="1" applyBorder="1" applyAlignment="1" applyProtection="1">
      <alignment horizontal="center" vertical="center" wrapText="1"/>
      <protection hidden="1"/>
    </xf>
    <xf numFmtId="164" fontId="30" fillId="2" borderId="12" xfId="0" applyNumberFormat="1" applyFont="1" applyFill="1" applyBorder="1" applyAlignment="1" applyProtection="1">
      <alignment horizontal="center" vertical="center" wrapText="1"/>
      <protection hidden="1"/>
    </xf>
    <xf numFmtId="2" fontId="30" fillId="2" borderId="72" xfId="0" applyNumberFormat="1" applyFont="1" applyFill="1" applyBorder="1" applyAlignment="1" applyProtection="1">
      <alignment horizontal="center" vertical="center"/>
      <protection hidden="1"/>
    </xf>
    <xf numFmtId="2" fontId="30" fillId="2" borderId="85" xfId="0" applyNumberFormat="1" applyFont="1" applyFill="1" applyBorder="1" applyAlignment="1" applyProtection="1">
      <alignment horizontal="center" vertical="center"/>
      <protection hidden="1"/>
    </xf>
    <xf numFmtId="2" fontId="30" fillId="2" borderId="22" xfId="0" applyNumberFormat="1" applyFont="1" applyFill="1" applyBorder="1" applyAlignment="1" applyProtection="1">
      <alignment horizontal="center" vertical="center" wrapText="1"/>
      <protection hidden="1"/>
    </xf>
    <xf numFmtId="4" fontId="30" fillId="2" borderId="22" xfId="0" applyNumberFormat="1" applyFont="1" applyFill="1" applyBorder="1" applyAlignment="1" applyProtection="1">
      <alignment horizontal="center" vertical="center"/>
      <protection hidden="1"/>
    </xf>
    <xf numFmtId="4" fontId="30" fillId="2" borderId="23" xfId="0" applyNumberFormat="1" applyFont="1" applyFill="1" applyBorder="1" applyAlignment="1" applyProtection="1">
      <alignment horizontal="center" vertical="center"/>
      <protection hidden="1"/>
    </xf>
    <xf numFmtId="4" fontId="30" fillId="2" borderId="24" xfId="0" applyNumberFormat="1" applyFont="1" applyFill="1" applyBorder="1" applyAlignment="1" applyProtection="1">
      <alignment horizontal="center" vertical="center"/>
      <protection hidden="1"/>
    </xf>
    <xf numFmtId="2" fontId="30" fillId="2" borderId="25" xfId="0" applyNumberFormat="1" applyFont="1" applyFill="1" applyBorder="1" applyAlignment="1" applyProtection="1">
      <alignment horizontal="center" vertical="center" wrapText="1"/>
      <protection hidden="1"/>
    </xf>
    <xf numFmtId="164" fontId="30" fillId="2" borderId="26" xfId="0" applyNumberFormat="1" applyFont="1" applyFill="1" applyBorder="1" applyAlignment="1" applyProtection="1">
      <alignment horizontal="center" vertical="center" wrapText="1"/>
      <protection hidden="1"/>
    </xf>
    <xf numFmtId="2" fontId="30" fillId="2" borderId="13" xfId="0" applyNumberFormat="1" applyFont="1" applyFill="1" applyBorder="1" applyAlignment="1" applyProtection="1">
      <alignment horizontal="center" vertical="center" wrapText="1"/>
      <protection hidden="1"/>
    </xf>
    <xf numFmtId="4" fontId="30" fillId="2" borderId="13" xfId="0" applyNumberFormat="1" applyFont="1" applyFill="1" applyBorder="1" applyAlignment="1" applyProtection="1">
      <alignment horizontal="center" vertical="center"/>
      <protection hidden="1"/>
    </xf>
    <xf numFmtId="4" fontId="30" fillId="2" borderId="14" xfId="0" applyNumberFormat="1" applyFont="1" applyFill="1" applyBorder="1" applyAlignment="1" applyProtection="1">
      <alignment horizontal="center" vertical="center"/>
      <protection hidden="1"/>
    </xf>
    <xf numFmtId="4" fontId="30" fillId="2" borderId="27" xfId="0" applyNumberFormat="1" applyFont="1" applyFill="1" applyBorder="1" applyAlignment="1" applyProtection="1">
      <alignment horizontal="center" vertical="center"/>
      <protection hidden="1"/>
    </xf>
    <xf numFmtId="2" fontId="30" fillId="2" borderId="86" xfId="0" applyNumberFormat="1" applyFont="1" applyFill="1" applyBorder="1" applyAlignment="1" applyProtection="1">
      <alignment horizontal="center" vertical="center" wrapText="1"/>
      <protection hidden="1"/>
    </xf>
    <xf numFmtId="164" fontId="30" fillId="2" borderId="87" xfId="0" applyNumberFormat="1" applyFont="1" applyFill="1" applyBorder="1" applyAlignment="1" applyProtection="1">
      <alignment horizontal="center" vertical="center" wrapText="1"/>
      <protection hidden="1"/>
    </xf>
    <xf numFmtId="2" fontId="30" fillId="2" borderId="88" xfId="0" applyNumberFormat="1" applyFont="1" applyFill="1" applyBorder="1" applyAlignment="1" applyProtection="1">
      <alignment horizontal="center" vertical="center"/>
      <protection hidden="1"/>
    </xf>
    <xf numFmtId="0" fontId="35" fillId="2" borderId="89" xfId="0" applyFont="1" applyFill="1" applyBorder="1" applyAlignment="1" applyProtection="1">
      <alignment horizontal="center"/>
      <protection hidden="1"/>
    </xf>
    <xf numFmtId="0" fontId="35" fillId="2" borderId="90" xfId="0" applyFont="1" applyFill="1" applyBorder="1" applyAlignment="1" applyProtection="1">
      <alignment horizontal="center"/>
      <protection hidden="1"/>
    </xf>
    <xf numFmtId="0" fontId="35" fillId="2" borderId="91" xfId="0" applyFont="1" applyFill="1" applyBorder="1" applyAlignment="1" applyProtection="1">
      <alignment horizontal="center"/>
      <protection hidden="1"/>
    </xf>
    <xf numFmtId="0" fontId="35" fillId="2" borderId="92" xfId="0" applyFont="1" applyFill="1" applyBorder="1" applyAlignment="1" applyProtection="1">
      <alignment horizontal="center"/>
      <protection hidden="1"/>
    </xf>
    <xf numFmtId="0" fontId="35" fillId="2" borderId="93" xfId="0" applyFont="1" applyFill="1" applyBorder="1" applyAlignment="1" applyProtection="1">
      <alignment horizontal="center"/>
      <protection hidden="1"/>
    </xf>
    <xf numFmtId="0" fontId="37" fillId="2" borderId="0" xfId="0" applyFont="1" applyFill="1" applyAlignment="1" applyProtection="1">
      <alignment horizontal="center" wrapText="1"/>
      <protection hidden="1"/>
    </xf>
    <xf numFmtId="0" fontId="37" fillId="2" borderId="94" xfId="0" applyFont="1" applyFill="1" applyBorder="1" applyAlignment="1" applyProtection="1">
      <alignment horizontal="center"/>
      <protection hidden="1"/>
    </xf>
    <xf numFmtId="0" fontId="37" fillId="2" borderId="95" xfId="0" applyFont="1" applyFill="1" applyBorder="1" applyAlignment="1" applyProtection="1">
      <alignment horizontal="center"/>
      <protection hidden="1"/>
    </xf>
    <xf numFmtId="0" fontId="37" fillId="2" borderId="96" xfId="0" applyFont="1" applyFill="1" applyBorder="1" applyAlignment="1" applyProtection="1">
      <alignment horizontal="center"/>
      <protection hidden="1"/>
    </xf>
    <xf numFmtId="0" fontId="37" fillId="2" borderId="97" xfId="0" applyFont="1" applyFill="1" applyBorder="1" applyAlignment="1" applyProtection="1">
      <alignment horizontal="center"/>
      <protection hidden="1"/>
    </xf>
    <xf numFmtId="0" fontId="37" fillId="2" borderId="0" xfId="0" applyFont="1" applyFill="1" applyAlignment="1" applyProtection="1">
      <alignment horizontal="center"/>
      <protection hidden="1"/>
    </xf>
    <xf numFmtId="0" fontId="29" fillId="2" borderId="0" xfId="0" applyFont="1" applyFill="1" applyProtection="1">
      <protection hidden="1"/>
    </xf>
    <xf numFmtId="2" fontId="29" fillId="2" borderId="0" xfId="0" applyNumberFormat="1" applyFont="1" applyFill="1" applyAlignment="1" applyProtection="1">
      <alignment horizontal="center"/>
      <protection hidden="1"/>
    </xf>
    <xf numFmtId="164" fontId="37" fillId="2" borderId="0" xfId="0" applyNumberFormat="1" applyFont="1" applyFill="1" applyAlignment="1" applyProtection="1">
      <alignment horizontal="center" vertical="center"/>
      <protection hidden="1"/>
    </xf>
    <xf numFmtId="167" fontId="33" fillId="2" borderId="98" xfId="0" applyNumberFormat="1" applyFont="1" applyFill="1" applyBorder="1" applyAlignment="1" applyProtection="1">
      <alignment horizontal="center" shrinkToFit="1"/>
      <protection hidden="1"/>
    </xf>
    <xf numFmtId="0" fontId="33" fillId="2" borderId="0" xfId="0" applyFont="1" applyFill="1" applyAlignment="1" applyProtection="1">
      <alignment horizontal="center" vertical="center"/>
      <protection hidden="1"/>
    </xf>
    <xf numFmtId="0" fontId="38" fillId="2" borderId="0" xfId="0" applyFont="1" applyFill="1" applyAlignment="1" applyProtection="1">
      <alignment horizontal="right" vertical="top"/>
      <protection hidden="1"/>
    </xf>
    <xf numFmtId="165" fontId="38" fillId="2" borderId="0" xfId="0" applyNumberFormat="1" applyFont="1" applyFill="1" applyAlignment="1" applyProtection="1">
      <alignment horizontal="left" vertical="top"/>
      <protection hidden="1"/>
    </xf>
    <xf numFmtId="0" fontId="38" fillId="2" borderId="0" xfId="0" applyFont="1" applyFill="1" applyAlignment="1" applyProtection="1">
      <alignment vertical="top"/>
      <protection hidden="1"/>
    </xf>
    <xf numFmtId="0" fontId="33" fillId="2" borderId="18" xfId="0" applyFont="1" applyFill="1" applyBorder="1" applyProtection="1">
      <protection hidden="1"/>
    </xf>
    <xf numFmtId="0" fontId="30" fillId="2" borderId="0" xfId="0" applyFont="1" applyFill="1" applyAlignment="1" applyProtection="1">
      <alignment horizontal="left"/>
      <protection hidden="1"/>
    </xf>
    <xf numFmtId="0" fontId="31" fillId="2" borderId="0" xfId="0" applyFont="1" applyFill="1" applyAlignment="1" applyProtection="1">
      <alignment horizontal="center" vertical="center" wrapText="1"/>
      <protection hidden="1"/>
    </xf>
    <xf numFmtId="0" fontId="33" fillId="2" borderId="0" xfId="0" applyFont="1" applyFill="1" applyAlignment="1" applyProtection="1">
      <alignment horizontal="right"/>
      <protection hidden="1"/>
    </xf>
    <xf numFmtId="0" fontId="33" fillId="2" borderId="99" xfId="0" applyFont="1" applyFill="1" applyBorder="1" applyAlignment="1" applyProtection="1">
      <alignment horizontal="center" vertical="center" wrapText="1"/>
      <protection hidden="1"/>
    </xf>
    <xf numFmtId="0" fontId="33" fillId="2" borderId="100" xfId="0" applyFont="1" applyFill="1" applyBorder="1" applyAlignment="1" applyProtection="1">
      <alignment horizontal="center" vertical="center" wrapText="1"/>
      <protection hidden="1"/>
    </xf>
    <xf numFmtId="0" fontId="33" fillId="2" borderId="101" xfId="0" applyFont="1" applyFill="1" applyBorder="1" applyAlignment="1" applyProtection="1">
      <alignment horizontal="center" vertical="center" wrapText="1"/>
      <protection hidden="1"/>
    </xf>
    <xf numFmtId="0" fontId="30" fillId="2" borderId="102" xfId="0" applyFont="1" applyFill="1" applyBorder="1" applyAlignment="1" applyProtection="1">
      <alignment horizontal="center" vertical="center" wrapText="1"/>
      <protection hidden="1"/>
    </xf>
    <xf numFmtId="0" fontId="30" fillId="2" borderId="102" xfId="0" applyFont="1" applyFill="1" applyBorder="1" applyAlignment="1" applyProtection="1">
      <alignment horizontal="center" vertical="center" wrapText="1" shrinkToFit="1"/>
      <protection hidden="1"/>
    </xf>
    <xf numFmtId="0" fontId="30" fillId="2" borderId="103" xfId="0" applyFont="1" applyFill="1" applyBorder="1" applyAlignment="1" applyProtection="1">
      <alignment horizontal="center" vertical="center" wrapText="1"/>
      <protection hidden="1"/>
    </xf>
    <xf numFmtId="0" fontId="33" fillId="2" borderId="104" xfId="0" applyFont="1" applyFill="1" applyBorder="1" applyAlignment="1" applyProtection="1">
      <alignment horizontal="center" vertical="center" wrapText="1"/>
      <protection hidden="1"/>
    </xf>
    <xf numFmtId="0" fontId="30" fillId="2" borderId="101" xfId="0" applyFont="1" applyFill="1" applyBorder="1" applyAlignment="1" applyProtection="1">
      <alignment horizontal="center" vertical="center" wrapText="1"/>
      <protection hidden="1"/>
    </xf>
    <xf numFmtId="0" fontId="33" fillId="2" borderId="105" xfId="0" applyFont="1" applyFill="1" applyBorder="1" applyAlignment="1" applyProtection="1">
      <alignment horizontal="center" vertical="center" wrapText="1"/>
      <protection hidden="1"/>
    </xf>
    <xf numFmtId="0" fontId="35" fillId="2" borderId="15" xfId="0" applyFont="1" applyFill="1" applyBorder="1" applyAlignment="1" applyProtection="1">
      <alignment horizontal="center"/>
      <protection hidden="1"/>
    </xf>
    <xf numFmtId="0" fontId="35" fillId="2" borderId="16" xfId="0" applyFont="1" applyFill="1" applyBorder="1" applyAlignment="1" applyProtection="1">
      <alignment horizontal="center"/>
      <protection hidden="1"/>
    </xf>
    <xf numFmtId="0" fontId="35" fillId="2" borderId="17" xfId="0" applyFont="1" applyFill="1" applyBorder="1" applyAlignment="1" applyProtection="1">
      <alignment horizontal="center"/>
      <protection hidden="1"/>
    </xf>
    <xf numFmtId="0" fontId="35" fillId="2" borderId="106" xfId="0" applyFont="1" applyFill="1" applyBorder="1" applyAlignment="1" applyProtection="1">
      <alignment horizontal="center"/>
      <protection hidden="1"/>
    </xf>
    <xf numFmtId="0" fontId="35" fillId="2" borderId="19" xfId="0" applyFont="1" applyFill="1" applyBorder="1" applyAlignment="1" applyProtection="1">
      <alignment horizontal="center"/>
      <protection hidden="1"/>
    </xf>
    <xf numFmtId="0" fontId="37" fillId="2" borderId="15" xfId="0" applyFont="1" applyFill="1" applyBorder="1" applyAlignment="1" applyProtection="1">
      <alignment horizontal="center"/>
      <protection hidden="1"/>
    </xf>
    <xf numFmtId="0" fontId="37" fillId="2" borderId="16" xfId="0" applyFont="1" applyFill="1" applyBorder="1" applyAlignment="1" applyProtection="1">
      <alignment horizontal="center"/>
      <protection hidden="1"/>
    </xf>
    <xf numFmtId="0" fontId="37" fillId="2" borderId="17" xfId="0" applyFont="1" applyFill="1" applyBorder="1" applyAlignment="1" applyProtection="1">
      <alignment horizontal="center"/>
      <protection hidden="1"/>
    </xf>
    <xf numFmtId="2" fontId="29" fillId="2" borderId="98" xfId="0" applyNumberFormat="1" applyFont="1" applyFill="1" applyBorder="1" applyAlignment="1" applyProtection="1">
      <alignment horizontal="center"/>
      <protection hidden="1"/>
    </xf>
    <xf numFmtId="0" fontId="38" fillId="2" borderId="0" xfId="0" applyFont="1" applyFill="1" applyAlignment="1" applyProtection="1">
      <alignment horizontal="right" vertical="center"/>
      <protection hidden="1"/>
    </xf>
    <xf numFmtId="165" fontId="48" fillId="2" borderId="0" xfId="0" applyNumberFormat="1" applyFont="1" applyFill="1" applyAlignment="1" applyProtection="1">
      <alignment horizontal="left" vertical="center"/>
      <protection hidden="1"/>
    </xf>
    <xf numFmtId="0" fontId="38" fillId="2" borderId="0" xfId="0" applyFont="1" applyFill="1" applyAlignment="1" applyProtection="1">
      <alignment horizontal="distributed" vertical="top"/>
      <protection hidden="1"/>
    </xf>
    <xf numFmtId="0" fontId="19" fillId="2" borderId="63" xfId="0" applyFont="1" applyFill="1" applyBorder="1" applyProtection="1">
      <protection hidden="1"/>
    </xf>
    <xf numFmtId="0" fontId="19" fillId="2" borderId="64" xfId="0" applyFont="1" applyFill="1" applyBorder="1" applyAlignment="1" applyProtection="1">
      <alignment horizontal="right"/>
      <protection hidden="1"/>
    </xf>
    <xf numFmtId="0" fontId="19" fillId="2" borderId="64" xfId="0" applyFont="1" applyFill="1" applyBorder="1" applyProtection="1">
      <protection hidden="1"/>
    </xf>
    <xf numFmtId="0" fontId="19" fillId="2" borderId="65" xfId="0" applyFont="1" applyFill="1" applyBorder="1" applyProtection="1">
      <protection hidden="1"/>
    </xf>
    <xf numFmtId="0" fontId="20" fillId="2" borderId="66" xfId="0" applyFont="1" applyFill="1" applyBorder="1" applyAlignment="1" applyProtection="1">
      <alignment horizontal="center" wrapText="1"/>
      <protection hidden="1"/>
    </xf>
    <xf numFmtId="0" fontId="22" fillId="2" borderId="68" xfId="0" applyFont="1" applyFill="1" applyBorder="1" applyAlignment="1" applyProtection="1">
      <alignment horizontal="center" shrinkToFit="1"/>
      <protection locked="0" hidden="1"/>
    </xf>
    <xf numFmtId="0" fontId="20" fillId="2" borderId="67" xfId="0" applyFont="1" applyFill="1" applyBorder="1" applyAlignment="1" applyProtection="1">
      <alignment horizontal="center" wrapText="1"/>
      <protection hidden="1"/>
    </xf>
    <xf numFmtId="0" fontId="13" fillId="2" borderId="67" xfId="0" applyFont="1" applyFill="1" applyBorder="1" applyAlignment="1" applyProtection="1">
      <alignment horizontal="center"/>
      <protection hidden="1"/>
    </xf>
    <xf numFmtId="0" fontId="13" fillId="2" borderId="68" xfId="0" applyFont="1" applyFill="1" applyBorder="1" applyAlignment="1" applyProtection="1">
      <alignment horizontal="center" shrinkToFit="1"/>
      <protection locked="0" hidden="1"/>
    </xf>
    <xf numFmtId="0" fontId="13" fillId="2" borderId="69" xfId="0" applyFont="1" applyFill="1" applyBorder="1" applyAlignment="1" applyProtection="1">
      <alignment horizontal="center" shrinkToFit="1"/>
      <protection locked="0" hidden="1"/>
    </xf>
    <xf numFmtId="0" fontId="20" fillId="2" borderId="70" xfId="0" applyFont="1" applyFill="1" applyBorder="1" applyAlignment="1" applyProtection="1">
      <alignment horizontal="center" wrapText="1"/>
      <protection hidden="1"/>
    </xf>
    <xf numFmtId="0" fontId="13" fillId="2" borderId="72" xfId="0" applyFont="1" applyFill="1" applyBorder="1" applyProtection="1">
      <protection hidden="1"/>
    </xf>
    <xf numFmtId="1" fontId="13" fillId="2" borderId="73" xfId="0" applyNumberFormat="1" applyFont="1" applyFill="1" applyBorder="1" applyProtection="1">
      <protection locked="0" hidden="1"/>
    </xf>
    <xf numFmtId="9" fontId="13" fillId="2" borderId="72" xfId="0" applyNumberFormat="1" applyFont="1" applyFill="1" applyBorder="1" applyProtection="1">
      <protection locked="0" hidden="1"/>
    </xf>
    <xf numFmtId="0" fontId="13" fillId="2" borderId="107" xfId="0" applyFont="1" applyFill="1" applyBorder="1" applyAlignment="1" applyProtection="1">
      <alignment horizontal="center" shrinkToFit="1"/>
      <protection hidden="1"/>
    </xf>
    <xf numFmtId="164" fontId="13" fillId="2" borderId="74" xfId="0" applyNumberFormat="1" applyFont="1" applyFill="1" applyBorder="1" applyAlignment="1" applyProtection="1">
      <alignment horizontal="center" shrinkToFit="1"/>
      <protection locked="0" hidden="1"/>
    </xf>
    <xf numFmtId="164" fontId="13" fillId="2" borderId="73" xfId="0" applyNumberFormat="1" applyFont="1" applyFill="1" applyBorder="1" applyAlignment="1" applyProtection="1">
      <alignment horizontal="center" shrinkToFit="1"/>
      <protection locked="0" hidden="1"/>
    </xf>
    <xf numFmtId="2" fontId="13" fillId="2" borderId="75" xfId="0" applyNumberFormat="1" applyFont="1" applyFill="1" applyBorder="1" applyAlignment="1" applyProtection="1">
      <alignment horizontal="center" shrinkToFit="1"/>
      <protection hidden="1"/>
    </xf>
    <xf numFmtId="2" fontId="21" fillId="2" borderId="74" xfId="0" applyNumberFormat="1" applyFont="1" applyFill="1" applyBorder="1" applyAlignment="1" applyProtection="1">
      <alignment horizontal="center" shrinkToFit="1"/>
      <protection hidden="1"/>
    </xf>
    <xf numFmtId="0" fontId="13" fillId="2" borderId="72" xfId="0" applyFont="1" applyFill="1" applyBorder="1" applyAlignment="1" applyProtection="1">
      <alignment horizontal="center"/>
      <protection hidden="1"/>
    </xf>
    <xf numFmtId="0" fontId="21" fillId="2" borderId="76" xfId="0" applyFont="1" applyFill="1" applyBorder="1" applyAlignment="1" applyProtection="1">
      <alignment horizontal="center" vertical="center" wrapText="1"/>
      <protection hidden="1"/>
    </xf>
    <xf numFmtId="0" fontId="21" fillId="2" borderId="77" xfId="0" applyFont="1" applyFill="1" applyBorder="1" applyAlignment="1" applyProtection="1">
      <alignment horizontal="center" vertical="center" wrapText="1"/>
      <protection hidden="1"/>
    </xf>
    <xf numFmtId="0" fontId="21" fillId="2" borderId="101" xfId="0" applyFont="1" applyFill="1" applyBorder="1" applyAlignment="1" applyProtection="1">
      <alignment horizontal="center" vertical="center" wrapText="1"/>
      <protection hidden="1"/>
    </xf>
    <xf numFmtId="0" fontId="13" fillId="2" borderId="102" xfId="0" applyFont="1" applyFill="1" applyBorder="1" applyAlignment="1" applyProtection="1">
      <alignment horizontal="center" vertical="center" wrapText="1"/>
      <protection hidden="1"/>
    </xf>
    <xf numFmtId="0" fontId="13" fillId="2" borderId="102" xfId="0" applyFont="1" applyFill="1" applyBorder="1" applyAlignment="1" applyProtection="1">
      <alignment horizontal="center" vertical="center" wrapText="1" shrinkToFit="1"/>
      <protection hidden="1"/>
    </xf>
    <xf numFmtId="0" fontId="13" fillId="2" borderId="103" xfId="0" applyFont="1" applyFill="1" applyBorder="1" applyAlignment="1" applyProtection="1">
      <alignment horizontal="center" vertical="center" wrapText="1"/>
      <protection hidden="1"/>
    </xf>
    <xf numFmtId="0" fontId="21" fillId="2" borderId="104" xfId="0" applyFont="1" applyFill="1" applyBorder="1" applyAlignment="1" applyProtection="1">
      <alignment horizontal="center" vertical="center" wrapText="1"/>
      <protection hidden="1"/>
    </xf>
    <xf numFmtId="0" fontId="13" fillId="2" borderId="101" xfId="0" applyFont="1" applyFill="1" applyBorder="1" applyAlignment="1" applyProtection="1">
      <alignment horizontal="center" vertical="center" wrapText="1"/>
      <protection hidden="1"/>
    </xf>
    <xf numFmtId="0" fontId="21" fillId="2" borderId="105" xfId="0" applyFont="1" applyFill="1" applyBorder="1" applyAlignment="1" applyProtection="1">
      <alignment horizontal="center" vertical="center" wrapText="1"/>
      <protection hidden="1"/>
    </xf>
    <xf numFmtId="0" fontId="21" fillId="2" borderId="100" xfId="0" applyFont="1" applyFill="1" applyBorder="1" applyAlignment="1" applyProtection="1">
      <alignment horizontal="center" vertical="center" wrapText="1"/>
      <protection hidden="1"/>
    </xf>
    <xf numFmtId="0" fontId="21" fillId="2" borderId="108" xfId="0" applyFont="1" applyFill="1" applyBorder="1" applyAlignment="1" applyProtection="1">
      <alignment horizontal="center" vertical="center" wrapText="1"/>
      <protection hidden="1"/>
    </xf>
    <xf numFmtId="165" fontId="13" fillId="2" borderId="28" xfId="1" quotePrefix="1" applyNumberFormat="1" applyFont="1" applyFill="1" applyBorder="1" applyAlignment="1" applyProtection="1">
      <alignment horizontal="center" vertical="center" shrinkToFit="1"/>
      <protection locked="0"/>
    </xf>
    <xf numFmtId="18" fontId="13" fillId="2" borderId="28" xfId="0" applyNumberFormat="1" applyFont="1" applyFill="1" applyBorder="1" applyAlignment="1" applyProtection="1">
      <alignment horizontal="center" vertical="center"/>
      <protection locked="0"/>
    </xf>
    <xf numFmtId="4" fontId="13" fillId="2" borderId="1" xfId="0" applyNumberFormat="1" applyFont="1" applyFill="1" applyBorder="1" applyAlignment="1" applyProtection="1">
      <alignment horizontal="center" vertical="center"/>
      <protection hidden="1"/>
    </xf>
    <xf numFmtId="2" fontId="13" fillId="2" borderId="21" xfId="0" applyNumberFormat="1" applyFont="1" applyFill="1" applyBorder="1" applyAlignment="1" applyProtection="1">
      <alignment horizontal="center" vertical="center" wrapText="1"/>
      <protection hidden="1"/>
    </xf>
    <xf numFmtId="2" fontId="13" fillId="2" borderId="85" xfId="0" applyNumberFormat="1" applyFont="1" applyFill="1" applyBorder="1" applyAlignment="1" applyProtection="1">
      <alignment horizontal="center" vertical="center"/>
      <protection hidden="1"/>
    </xf>
    <xf numFmtId="4" fontId="13" fillId="2" borderId="6" xfId="0" applyNumberFormat="1" applyFont="1" applyFill="1" applyBorder="1" applyAlignment="1" applyProtection="1">
      <alignment horizontal="center" vertical="center"/>
      <protection hidden="1"/>
    </xf>
    <xf numFmtId="2" fontId="13" fillId="2" borderId="20" xfId="0" applyNumberFormat="1" applyFont="1" applyFill="1" applyBorder="1" applyAlignment="1" applyProtection="1">
      <alignment horizontal="center" vertical="center" wrapText="1"/>
      <protection hidden="1"/>
    </xf>
    <xf numFmtId="2" fontId="13" fillId="2" borderId="72" xfId="0" applyNumberFormat="1" applyFont="1" applyFill="1" applyBorder="1" applyAlignment="1" applyProtection="1">
      <alignment horizontal="center" vertical="center"/>
      <protection hidden="1"/>
    </xf>
    <xf numFmtId="2" fontId="13" fillId="2" borderId="84" xfId="0" applyNumberFormat="1" applyFont="1" applyFill="1" applyBorder="1" applyAlignment="1" applyProtection="1">
      <alignment horizontal="center" vertical="center"/>
      <protection hidden="1"/>
    </xf>
    <xf numFmtId="2" fontId="13" fillId="2" borderId="109" xfId="0" applyNumberFormat="1" applyFont="1" applyFill="1" applyBorder="1" applyAlignment="1" applyProtection="1">
      <alignment horizontal="center" vertical="center" wrapText="1"/>
      <protection hidden="1"/>
    </xf>
    <xf numFmtId="4" fontId="13" fillId="2" borderId="109" xfId="0" applyNumberFormat="1" applyFont="1" applyFill="1" applyBorder="1" applyAlignment="1" applyProtection="1">
      <alignment horizontal="center" vertical="center"/>
      <protection hidden="1"/>
    </xf>
    <xf numFmtId="4" fontId="13" fillId="2" borderId="110" xfId="0" applyNumberFormat="1" applyFont="1" applyFill="1" applyBorder="1" applyAlignment="1" applyProtection="1">
      <alignment horizontal="center" vertical="center"/>
      <protection hidden="1"/>
    </xf>
    <xf numFmtId="4" fontId="13" fillId="2" borderId="111" xfId="0" applyNumberFormat="1" applyFont="1" applyFill="1" applyBorder="1" applyAlignment="1" applyProtection="1">
      <alignment horizontal="center" vertical="center"/>
      <protection hidden="1"/>
    </xf>
    <xf numFmtId="2" fontId="13" fillId="2" borderId="86" xfId="0" applyNumberFormat="1" applyFont="1" applyFill="1" applyBorder="1" applyAlignment="1" applyProtection="1">
      <alignment horizontal="center" vertical="center" wrapText="1"/>
      <protection hidden="1"/>
    </xf>
    <xf numFmtId="164" fontId="13" fillId="2" borderId="87" xfId="0" applyNumberFormat="1" applyFont="1" applyFill="1" applyBorder="1" applyAlignment="1" applyProtection="1">
      <alignment horizontal="center" vertical="center" wrapText="1"/>
      <protection hidden="1"/>
    </xf>
    <xf numFmtId="2" fontId="13" fillId="2" borderId="65" xfId="0" applyNumberFormat="1" applyFont="1" applyFill="1" applyBorder="1" applyAlignment="1" applyProtection="1">
      <alignment horizontal="center" vertical="center"/>
      <protection hidden="1"/>
    </xf>
    <xf numFmtId="0" fontId="23" fillId="2" borderId="92" xfId="0" applyFont="1" applyFill="1" applyBorder="1" applyAlignment="1" applyProtection="1">
      <alignment horizontal="center"/>
      <protection hidden="1"/>
    </xf>
    <xf numFmtId="0" fontId="24" fillId="2" borderId="97" xfId="0" applyFont="1" applyFill="1" applyBorder="1" applyAlignment="1" applyProtection="1">
      <alignment horizontal="center"/>
      <protection hidden="1"/>
    </xf>
    <xf numFmtId="167" fontId="21" fillId="2" borderId="98" xfId="0" applyNumberFormat="1" applyFont="1" applyFill="1" applyBorder="1" applyAlignment="1" applyProtection="1">
      <alignment horizontal="center" shrinkToFit="1"/>
      <protection hidden="1"/>
    </xf>
    <xf numFmtId="0" fontId="20" fillId="2" borderId="0" xfId="0" applyFont="1" applyFill="1" applyAlignment="1" applyProtection="1">
      <alignment horizontal="left" vertical="center" wrapText="1"/>
      <protection hidden="1"/>
    </xf>
    <xf numFmtId="0" fontId="33" fillId="2" borderId="112" xfId="0" applyFont="1" applyFill="1" applyBorder="1" applyAlignment="1" applyProtection="1">
      <alignment horizontal="center" vertical="center" wrapText="1"/>
      <protection hidden="1"/>
    </xf>
    <xf numFmtId="0" fontId="33" fillId="2" borderId="108" xfId="0" applyFont="1" applyFill="1" applyBorder="1" applyAlignment="1" applyProtection="1">
      <alignment horizontal="center" vertical="center" wrapText="1"/>
      <protection hidden="1"/>
    </xf>
    <xf numFmtId="165" fontId="30" fillId="2" borderId="113" xfId="0" applyNumberFormat="1" applyFont="1" applyFill="1" applyBorder="1" applyAlignment="1" applyProtection="1">
      <alignment horizontal="center" vertical="center" shrinkToFit="1"/>
      <protection locked="0"/>
    </xf>
    <xf numFmtId="2" fontId="30" fillId="2" borderId="109" xfId="0" applyNumberFormat="1" applyFont="1" applyFill="1" applyBorder="1" applyAlignment="1" applyProtection="1">
      <alignment horizontal="center" vertical="center" wrapText="1"/>
      <protection hidden="1"/>
    </xf>
    <xf numFmtId="4" fontId="30" fillId="2" borderId="109" xfId="0" applyNumberFormat="1" applyFont="1" applyFill="1" applyBorder="1" applyAlignment="1" applyProtection="1">
      <alignment horizontal="center" vertical="center"/>
      <protection hidden="1"/>
    </xf>
    <xf numFmtId="4" fontId="30" fillId="2" borderId="110" xfId="0" applyNumberFormat="1" applyFont="1" applyFill="1" applyBorder="1" applyAlignment="1" applyProtection="1">
      <alignment horizontal="center" vertical="center"/>
      <protection hidden="1"/>
    </xf>
    <xf numFmtId="4" fontId="30" fillId="2" borderId="111" xfId="0" applyNumberFormat="1" applyFont="1" applyFill="1" applyBorder="1" applyAlignment="1" applyProtection="1">
      <alignment horizontal="center" vertical="center"/>
      <protection hidden="1"/>
    </xf>
    <xf numFmtId="0" fontId="37" fillId="2" borderId="106" xfId="0" applyFont="1" applyFill="1" applyBorder="1" applyAlignment="1" applyProtection="1">
      <alignment horizontal="center"/>
      <protection hidden="1"/>
    </xf>
    <xf numFmtId="165" fontId="38" fillId="2" borderId="0" xfId="0" applyNumberFormat="1" applyFont="1" applyFill="1" applyAlignment="1" applyProtection="1">
      <alignment horizontal="left" vertical="center"/>
      <protection hidden="1"/>
    </xf>
    <xf numFmtId="165" fontId="30" fillId="2" borderId="114" xfId="1" quotePrefix="1" applyNumberFormat="1" applyFont="1" applyFill="1" applyBorder="1" applyAlignment="1" applyProtection="1">
      <alignment horizontal="center" vertical="center" shrinkToFit="1"/>
      <protection locked="0"/>
    </xf>
    <xf numFmtId="165" fontId="30" fillId="2" borderId="113" xfId="1" quotePrefix="1" applyNumberFormat="1" applyFont="1" applyFill="1" applyBorder="1" applyAlignment="1" applyProtection="1">
      <alignment horizontal="center" vertical="center" shrinkToFit="1"/>
      <protection locked="0"/>
    </xf>
    <xf numFmtId="2" fontId="30" fillId="2" borderId="115" xfId="0" applyNumberFormat="1" applyFont="1" applyFill="1" applyBorder="1" applyAlignment="1" applyProtection="1">
      <alignment horizontal="center" vertical="center"/>
      <protection hidden="1"/>
    </xf>
    <xf numFmtId="2" fontId="30" fillId="2" borderId="116" xfId="0" applyNumberFormat="1" applyFont="1" applyFill="1" applyBorder="1" applyAlignment="1" applyProtection="1">
      <alignment horizontal="center" vertical="center"/>
      <protection hidden="1"/>
    </xf>
    <xf numFmtId="2" fontId="30" fillId="2" borderId="117" xfId="0" applyNumberFormat="1" applyFont="1" applyFill="1" applyBorder="1" applyAlignment="1" applyProtection="1">
      <alignment horizontal="center" vertical="center"/>
      <protection hidden="1"/>
    </xf>
    <xf numFmtId="165" fontId="30" fillId="2" borderId="28" xfId="1" quotePrefix="1" applyNumberFormat="1" applyFont="1" applyFill="1" applyBorder="1" applyAlignment="1" applyProtection="1">
      <alignment horizontal="center" vertical="center" shrinkToFit="1"/>
      <protection locked="0"/>
    </xf>
    <xf numFmtId="0" fontId="0" fillId="2" borderId="0" xfId="0" applyFill="1"/>
    <xf numFmtId="0" fontId="50" fillId="2" borderId="0" xfId="1" applyFont="1" applyFill="1" applyAlignment="1" applyProtection="1">
      <alignment horizontal="center"/>
    </xf>
    <xf numFmtId="0" fontId="2" fillId="2" borderId="0" xfId="1" applyFill="1" applyAlignment="1" applyProtection="1">
      <alignment horizontal="center"/>
      <protection locked="0" hidden="1"/>
    </xf>
    <xf numFmtId="0" fontId="31" fillId="2" borderId="0" xfId="1" applyFont="1" applyFill="1" applyAlignment="1" applyProtection="1">
      <alignment horizontal="center" shrinkToFit="1"/>
      <protection locked="0" hidden="1"/>
    </xf>
    <xf numFmtId="0" fontId="30" fillId="2" borderId="98" xfId="0" applyFont="1" applyFill="1" applyBorder="1" applyAlignment="1" applyProtection="1">
      <alignment wrapText="1"/>
      <protection locked="0"/>
    </xf>
    <xf numFmtId="0" fontId="33" fillId="2" borderId="144" xfId="0" applyFont="1" applyFill="1" applyBorder="1" applyAlignment="1" applyProtection="1">
      <alignment horizontal="center"/>
      <protection hidden="1"/>
    </xf>
    <xf numFmtId="0" fontId="33" fillId="2" borderId="0" xfId="0" applyFont="1" applyFill="1" applyAlignment="1" applyProtection="1">
      <alignment horizontal="center"/>
      <protection hidden="1"/>
    </xf>
    <xf numFmtId="0" fontId="33" fillId="2" borderId="147" xfId="0" applyFont="1" applyFill="1" applyBorder="1" applyAlignment="1" applyProtection="1">
      <alignment horizontal="left" vertical="center"/>
      <protection hidden="1"/>
    </xf>
    <xf numFmtId="0" fontId="20" fillId="2" borderId="54" xfId="0" applyFont="1" applyFill="1" applyBorder="1" applyAlignment="1" applyProtection="1">
      <alignment horizontal="left" vertical="center" wrapText="1"/>
      <protection hidden="1"/>
    </xf>
    <xf numFmtId="0" fontId="20" fillId="2" borderId="0" xfId="0" applyFont="1" applyFill="1" applyAlignment="1" applyProtection="1">
      <alignment horizontal="left" vertical="center" wrapText="1"/>
      <protection hidden="1"/>
    </xf>
    <xf numFmtId="0" fontId="30" fillId="2" borderId="0" xfId="0" applyFont="1" applyFill="1" applyAlignment="1" applyProtection="1">
      <alignment wrapText="1"/>
      <protection locked="0"/>
    </xf>
    <xf numFmtId="0" fontId="31" fillId="2" borderId="0" xfId="0" applyFont="1" applyFill="1" applyAlignment="1" applyProtection="1">
      <alignment wrapText="1"/>
      <protection locked="0"/>
    </xf>
    <xf numFmtId="0" fontId="31" fillId="2" borderId="29" xfId="0" applyFont="1" applyFill="1" applyBorder="1" applyAlignment="1" applyProtection="1">
      <alignment wrapText="1"/>
      <protection locked="0"/>
    </xf>
    <xf numFmtId="0" fontId="29" fillId="2" borderId="0" xfId="0" applyFont="1" applyFill="1" applyAlignment="1" applyProtection="1">
      <alignment horizontal="center" shrinkToFit="1"/>
      <protection hidden="1"/>
    </xf>
    <xf numFmtId="0" fontId="12" fillId="2" borderId="0" xfId="0" applyFont="1" applyFill="1" applyAlignment="1" applyProtection="1">
      <alignment shrinkToFit="1"/>
      <protection hidden="1"/>
    </xf>
    <xf numFmtId="0" fontId="33" fillId="2" borderId="148" xfId="0" applyFont="1" applyFill="1" applyBorder="1" applyAlignment="1" applyProtection="1">
      <alignment horizontal="center"/>
      <protection hidden="1"/>
    </xf>
    <xf numFmtId="0" fontId="33" fillId="2" borderId="149" xfId="0" applyFont="1" applyFill="1" applyBorder="1" applyAlignment="1" applyProtection="1">
      <alignment horizontal="center"/>
      <protection hidden="1"/>
    </xf>
    <xf numFmtId="0" fontId="33" fillId="2" borderId="150" xfId="0" applyFont="1" applyFill="1" applyBorder="1" applyAlignment="1" applyProtection="1">
      <alignment horizontal="center"/>
      <protection hidden="1"/>
    </xf>
    <xf numFmtId="0" fontId="32" fillId="2" borderId="63" xfId="0" applyFont="1" applyFill="1" applyBorder="1" applyAlignment="1" applyProtection="1">
      <alignment horizontal="center" vertical="center" wrapText="1"/>
      <protection hidden="1"/>
    </xf>
    <xf numFmtId="0" fontId="32" fillId="2" borderId="64" xfId="0" applyFont="1" applyFill="1" applyBorder="1" applyAlignment="1" applyProtection="1">
      <alignment horizontal="center" vertical="center"/>
      <protection hidden="1"/>
    </xf>
    <xf numFmtId="0" fontId="32" fillId="2" borderId="65" xfId="0" applyFont="1" applyFill="1" applyBorder="1" applyAlignment="1" applyProtection="1">
      <alignment horizontal="center" vertical="center"/>
      <protection hidden="1"/>
    </xf>
    <xf numFmtId="0" fontId="30" fillId="2" borderId="0" xfId="0" applyFont="1" applyFill="1" applyAlignment="1" applyProtection="1">
      <alignment horizontal="center"/>
      <protection locked="0" hidden="1"/>
    </xf>
    <xf numFmtId="0" fontId="30" fillId="2" borderId="73" xfId="0" applyFont="1" applyFill="1" applyBorder="1" applyAlignment="1" applyProtection="1">
      <alignment horizontal="center"/>
      <protection locked="0" hidden="1"/>
    </xf>
    <xf numFmtId="0" fontId="35" fillId="2" borderId="0" xfId="0" applyFont="1" applyFill="1" applyAlignment="1" applyProtection="1">
      <alignment horizontal="center" wrapText="1"/>
      <protection hidden="1"/>
    </xf>
    <xf numFmtId="0" fontId="36" fillId="2" borderId="0" xfId="0" applyFont="1" applyFill="1" applyAlignment="1" applyProtection="1">
      <alignment horizontal="center"/>
      <protection hidden="1"/>
    </xf>
    <xf numFmtId="0" fontId="35" fillId="2" borderId="0" xfId="0" applyFont="1" applyFill="1" applyAlignment="1" applyProtection="1">
      <alignment horizontal="center" wrapText="1" shrinkToFit="1"/>
      <protection hidden="1"/>
    </xf>
    <xf numFmtId="0" fontId="12" fillId="2" borderId="0" xfId="0" applyFont="1" applyFill="1" applyAlignment="1" applyProtection="1">
      <alignment horizontal="center" wrapText="1" shrinkToFit="1"/>
      <protection hidden="1"/>
    </xf>
    <xf numFmtId="164" fontId="35" fillId="2" borderId="106" xfId="0" applyNumberFormat="1" applyFont="1" applyFill="1" applyBorder="1" applyAlignment="1" applyProtection="1">
      <alignment horizontal="center" wrapText="1"/>
      <protection hidden="1"/>
    </xf>
    <xf numFmtId="0" fontId="32" fillId="2" borderId="106" xfId="0" applyFont="1" applyFill="1" applyBorder="1" applyAlignment="1" applyProtection="1">
      <alignment horizontal="center"/>
      <protection hidden="1"/>
    </xf>
    <xf numFmtId="0" fontId="12" fillId="2" borderId="106" xfId="0" applyFont="1" applyFill="1" applyBorder="1" applyAlignment="1" applyProtection="1">
      <alignment horizontal="center" wrapText="1"/>
      <protection hidden="1"/>
    </xf>
    <xf numFmtId="2" fontId="29" fillId="2" borderId="106" xfId="0" applyNumberFormat="1" applyFont="1" applyFill="1" applyBorder="1" applyAlignment="1" applyProtection="1">
      <alignment horizontal="center"/>
      <protection hidden="1"/>
    </xf>
    <xf numFmtId="0" fontId="29" fillId="2" borderId="106" xfId="0" applyFont="1" applyFill="1" applyBorder="1" applyAlignment="1" applyProtection="1">
      <alignment horizontal="center"/>
      <protection hidden="1"/>
    </xf>
    <xf numFmtId="2" fontId="35" fillId="2" borderId="106" xfId="0" applyNumberFormat="1" applyFont="1" applyFill="1" applyBorder="1" applyAlignment="1" applyProtection="1">
      <alignment horizontal="center" wrapText="1"/>
      <protection hidden="1"/>
    </xf>
    <xf numFmtId="0" fontId="14" fillId="2" borderId="66" xfId="0" applyFont="1" applyFill="1" applyBorder="1" applyAlignment="1" applyProtection="1">
      <alignment horizontal="center" vertical="center" wrapText="1"/>
      <protection hidden="1"/>
    </xf>
    <xf numFmtId="0" fontId="15" fillId="2" borderId="67" xfId="0" applyFont="1" applyFill="1" applyBorder="1" applyAlignment="1" applyProtection="1">
      <alignment horizontal="center" vertical="center" wrapText="1"/>
      <protection hidden="1"/>
    </xf>
    <xf numFmtId="0" fontId="15" fillId="2" borderId="83" xfId="0" applyFont="1" applyFill="1" applyBorder="1" applyAlignment="1" applyProtection="1">
      <alignment horizontal="center" vertical="center" wrapText="1"/>
      <protection hidden="1"/>
    </xf>
    <xf numFmtId="0" fontId="17" fillId="2" borderId="70" xfId="0" applyFont="1" applyFill="1" applyBorder="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17" fillId="2" borderId="72" xfId="0" applyFont="1" applyFill="1" applyBorder="1" applyAlignment="1" applyProtection="1">
      <alignment horizontal="center" vertical="center"/>
      <protection hidden="1"/>
    </xf>
    <xf numFmtId="0" fontId="13" fillId="2" borderId="41" xfId="0" applyFont="1" applyFill="1" applyBorder="1" applyAlignment="1" applyProtection="1">
      <alignment horizontal="center" shrinkToFit="1"/>
      <protection locked="0" hidden="1"/>
    </xf>
    <xf numFmtId="0" fontId="31" fillId="2" borderId="0" xfId="0" applyFont="1" applyFill="1" applyAlignment="1" applyProtection="1">
      <alignment horizontal="center" wrapText="1"/>
      <protection hidden="1"/>
    </xf>
    <xf numFmtId="0" fontId="31" fillId="2" borderId="0" xfId="0" applyFont="1" applyFill="1" applyAlignment="1" applyProtection="1">
      <alignment horizontal="center"/>
      <protection hidden="1"/>
    </xf>
    <xf numFmtId="0" fontId="33" fillId="2" borderId="70" xfId="0" applyFont="1" applyFill="1" applyBorder="1" applyAlignment="1" applyProtection="1">
      <alignment horizontal="center" wrapText="1"/>
      <protection hidden="1"/>
    </xf>
    <xf numFmtId="0" fontId="34" fillId="2" borderId="0" xfId="0" applyFont="1" applyFill="1" applyAlignment="1" applyProtection="1">
      <alignment horizontal="center"/>
      <protection hidden="1"/>
    </xf>
    <xf numFmtId="0" fontId="2" fillId="2" borderId="123" xfId="1" applyFill="1" applyBorder="1" applyAlignment="1" applyProtection="1">
      <alignment horizontal="center" wrapText="1"/>
      <protection locked="0" hidden="1"/>
    </xf>
    <xf numFmtId="0" fontId="2" fillId="2" borderId="124" xfId="1" applyFill="1" applyBorder="1" applyAlignment="1" applyProtection="1">
      <alignment horizontal="center" wrapText="1"/>
      <protection locked="0" hidden="1"/>
    </xf>
    <xf numFmtId="0" fontId="2" fillId="2" borderId="125" xfId="1" applyFill="1" applyBorder="1" applyAlignment="1" applyProtection="1">
      <alignment horizontal="center" wrapText="1"/>
      <protection locked="0" hidden="1"/>
    </xf>
    <xf numFmtId="0" fontId="2" fillId="2" borderId="119" xfId="1" applyFill="1" applyBorder="1" applyAlignment="1" applyProtection="1">
      <alignment horizontal="center" vertical="center" wrapText="1"/>
      <protection locked="0" hidden="1"/>
    </xf>
    <xf numFmtId="0" fontId="2" fillId="2" borderId="119" xfId="1" applyFill="1" applyBorder="1" applyAlignment="1" applyProtection="1">
      <alignment wrapText="1"/>
      <protection locked="0" hidden="1"/>
    </xf>
    <xf numFmtId="0" fontId="2" fillId="2" borderId="122" xfId="1" applyFill="1" applyBorder="1" applyAlignment="1" applyProtection="1">
      <alignment wrapText="1"/>
      <protection locked="0" hidden="1"/>
    </xf>
    <xf numFmtId="0" fontId="46" fillId="2" borderId="126" xfId="0" applyFont="1" applyFill="1" applyBorder="1" applyAlignment="1" applyProtection="1">
      <alignment horizontal="center" vertical="center"/>
      <protection locked="0" hidden="1"/>
    </xf>
    <xf numFmtId="0" fontId="46" fillId="2" borderId="127" xfId="0" applyFont="1" applyFill="1" applyBorder="1" applyAlignment="1" applyProtection="1">
      <alignment horizontal="center" vertical="center"/>
      <protection locked="0" hidden="1"/>
    </xf>
    <xf numFmtId="0" fontId="26" fillId="2" borderId="127" xfId="0" applyFont="1" applyFill="1" applyBorder="1" applyAlignment="1" applyProtection="1">
      <alignment horizontal="center" vertical="center"/>
      <protection locked="0" hidden="1"/>
    </xf>
    <xf numFmtId="0" fontId="26" fillId="2" borderId="128" xfId="0" applyFont="1" applyFill="1" applyBorder="1" applyAlignment="1" applyProtection="1">
      <alignment horizontal="center" vertical="center"/>
      <protection locked="0" hidden="1"/>
    </xf>
    <xf numFmtId="0" fontId="26" fillId="2" borderId="118" xfId="0" applyFont="1" applyFill="1" applyBorder="1" applyAlignment="1" applyProtection="1">
      <alignment horizontal="center" vertical="center"/>
      <protection locked="0" hidden="1"/>
    </xf>
    <xf numFmtId="0" fontId="26" fillId="2" borderId="119" xfId="0" applyFont="1" applyFill="1" applyBorder="1" applyAlignment="1" applyProtection="1">
      <alignment horizontal="center" vertical="center"/>
      <protection locked="0" hidden="1"/>
    </xf>
    <xf numFmtId="0" fontId="26" fillId="2" borderId="122" xfId="0" applyFont="1" applyFill="1" applyBorder="1" applyAlignment="1" applyProtection="1">
      <alignment horizontal="center" vertical="center"/>
      <protection locked="0" hidden="1"/>
    </xf>
    <xf numFmtId="0" fontId="21" fillId="2" borderId="119" xfId="0" applyFont="1" applyFill="1" applyBorder="1" applyAlignment="1" applyProtection="1">
      <alignment horizontal="center" wrapText="1"/>
      <protection locked="0" hidden="1"/>
    </xf>
    <xf numFmtId="0" fontId="21" fillId="2" borderId="122" xfId="0" applyFont="1" applyFill="1" applyBorder="1" applyAlignment="1" applyProtection="1">
      <alignment horizontal="center" wrapText="1"/>
      <protection locked="0" hidden="1"/>
    </xf>
    <xf numFmtId="0" fontId="13" fillId="2" borderId="119" xfId="0" applyFont="1" applyFill="1" applyBorder="1" applyProtection="1">
      <protection locked="0" hidden="1"/>
    </xf>
    <xf numFmtId="0" fontId="13" fillId="2" borderId="122" xfId="0" applyFont="1" applyFill="1" applyBorder="1" applyProtection="1">
      <protection locked="0" hidden="1"/>
    </xf>
    <xf numFmtId="0" fontId="2" fillId="2" borderId="119" xfId="1" applyFill="1" applyBorder="1" applyAlignment="1" applyProtection="1">
      <protection locked="0" hidden="1"/>
    </xf>
    <xf numFmtId="0" fontId="2" fillId="2" borderId="122" xfId="1" applyFill="1" applyBorder="1" applyAlignment="1" applyProtection="1">
      <protection locked="0" hidden="1"/>
    </xf>
    <xf numFmtId="0" fontId="23" fillId="2" borderId="119" xfId="0" applyFont="1" applyFill="1" applyBorder="1" applyAlignment="1" applyProtection="1">
      <alignment horizontal="center" wrapText="1"/>
      <protection locked="0" hidden="1"/>
    </xf>
    <xf numFmtId="0" fontId="23" fillId="2" borderId="122" xfId="0" applyFont="1" applyFill="1" applyBorder="1" applyAlignment="1" applyProtection="1">
      <alignment horizontal="center" wrapText="1"/>
      <protection locked="0" hidden="1"/>
    </xf>
    <xf numFmtId="0" fontId="21" fillId="2" borderId="54" xfId="0" applyFont="1" applyFill="1" applyBorder="1" applyAlignment="1" applyProtection="1">
      <alignment horizontal="left" vertical="center"/>
      <protection hidden="1"/>
    </xf>
    <xf numFmtId="0" fontId="21" fillId="2" borderId="0" xfId="0" applyFont="1" applyFill="1" applyAlignment="1" applyProtection="1">
      <alignment horizontal="left" vertical="center"/>
      <protection hidden="1"/>
    </xf>
    <xf numFmtId="0" fontId="21" fillId="2" borderId="133" xfId="0" applyFont="1" applyFill="1" applyBorder="1" applyAlignment="1" applyProtection="1">
      <alignment horizontal="center"/>
      <protection hidden="1"/>
    </xf>
    <xf numFmtId="0" fontId="21" fillId="2" borderId="134" xfId="0" applyFont="1" applyFill="1" applyBorder="1" applyAlignment="1" applyProtection="1">
      <alignment horizontal="center"/>
      <protection hidden="1"/>
    </xf>
    <xf numFmtId="0" fontId="21" fillId="2" borderId="135" xfId="0" applyFont="1" applyFill="1" applyBorder="1" applyAlignment="1" applyProtection="1">
      <alignment horizontal="center"/>
      <protection hidden="1"/>
    </xf>
    <xf numFmtId="0" fontId="21" fillId="2" borderId="129" xfId="0" applyFont="1" applyFill="1" applyBorder="1" applyAlignment="1" applyProtection="1">
      <alignment horizontal="center"/>
      <protection hidden="1"/>
    </xf>
    <xf numFmtId="0" fontId="21" fillId="2" borderId="130" xfId="0" applyFont="1" applyFill="1" applyBorder="1" applyAlignment="1" applyProtection="1">
      <alignment horizontal="center"/>
      <protection hidden="1"/>
    </xf>
    <xf numFmtId="2" fontId="24" fillId="2" borderId="120" xfId="0" applyNumberFormat="1" applyFont="1" applyFill="1" applyBorder="1" applyAlignment="1" applyProtection="1">
      <alignment horizontal="center" wrapText="1"/>
      <protection hidden="1"/>
    </xf>
    <xf numFmtId="0" fontId="20" fillId="2" borderId="61" xfId="0" applyFont="1" applyFill="1" applyBorder="1" applyProtection="1">
      <protection hidden="1"/>
    </xf>
    <xf numFmtId="0" fontId="20" fillId="2" borderId="131" xfId="0" applyFont="1" applyFill="1" applyBorder="1" applyProtection="1">
      <protection hidden="1"/>
    </xf>
    <xf numFmtId="164" fontId="23" fillId="2" borderId="120" xfId="0" applyNumberFormat="1" applyFont="1" applyFill="1" applyBorder="1" applyAlignment="1" applyProtection="1">
      <alignment horizontal="center" wrapText="1"/>
      <protection hidden="1"/>
    </xf>
    <xf numFmtId="164" fontId="23" fillId="2" borderId="131" xfId="0" applyNumberFormat="1" applyFont="1" applyFill="1" applyBorder="1" applyAlignment="1" applyProtection="1">
      <alignment horizontal="center" wrapText="1"/>
      <protection hidden="1"/>
    </xf>
    <xf numFmtId="0" fontId="19" fillId="2" borderId="0" xfId="0" applyFont="1" applyFill="1" applyAlignment="1" applyProtection="1">
      <alignment horizontal="center" shrinkToFit="1"/>
      <protection hidden="1"/>
    </xf>
    <xf numFmtId="0" fontId="19" fillId="2" borderId="29" xfId="0" applyFont="1" applyFill="1" applyBorder="1" applyAlignment="1" applyProtection="1">
      <alignment horizontal="center" shrinkToFit="1"/>
      <protection hidden="1"/>
    </xf>
    <xf numFmtId="2" fontId="19" fillId="2" borderId="120" xfId="0" applyNumberFormat="1" applyFont="1" applyFill="1" applyBorder="1" applyAlignment="1" applyProtection="1">
      <alignment horizontal="center"/>
      <protection hidden="1"/>
    </xf>
    <xf numFmtId="2" fontId="19" fillId="2" borderId="131" xfId="0" applyNumberFormat="1" applyFont="1" applyFill="1" applyBorder="1" applyAlignment="1" applyProtection="1">
      <alignment horizontal="center"/>
      <protection hidden="1"/>
    </xf>
    <xf numFmtId="0" fontId="23" fillId="2" borderId="0" xfId="0" applyFont="1" applyFill="1" applyAlignment="1" applyProtection="1">
      <alignment horizontal="center" wrapText="1" shrinkToFit="1"/>
      <protection hidden="1"/>
    </xf>
    <xf numFmtId="0" fontId="20" fillId="2" borderId="0" xfId="0" applyFont="1" applyFill="1" applyAlignment="1" applyProtection="1">
      <alignment horizontal="center" wrapText="1" shrinkToFit="1"/>
      <protection hidden="1"/>
    </xf>
    <xf numFmtId="0" fontId="20" fillId="2" borderId="0" xfId="0" applyFont="1" applyFill="1" applyAlignment="1" applyProtection="1">
      <alignment horizontal="center" wrapText="1"/>
      <protection hidden="1"/>
    </xf>
    <xf numFmtId="0" fontId="20" fillId="2" borderId="0" xfId="0" applyFont="1" applyFill="1" applyAlignment="1" applyProtection="1">
      <alignment horizontal="center"/>
      <protection hidden="1"/>
    </xf>
    <xf numFmtId="0" fontId="21" fillId="2" borderId="38" xfId="0" applyFont="1" applyFill="1" applyBorder="1" applyAlignment="1" applyProtection="1">
      <alignment horizontal="center" wrapText="1"/>
      <protection hidden="1"/>
    </xf>
    <xf numFmtId="0" fontId="21" fillId="2" borderId="0" xfId="0" applyFont="1" applyFill="1" applyAlignment="1" applyProtection="1">
      <alignment horizontal="center" wrapText="1"/>
      <protection hidden="1"/>
    </xf>
    <xf numFmtId="0" fontId="20" fillId="2" borderId="61" xfId="0" applyFont="1" applyFill="1" applyBorder="1" applyAlignment="1" applyProtection="1">
      <alignment horizontal="center" wrapText="1"/>
      <protection hidden="1"/>
    </xf>
    <xf numFmtId="0" fontId="20" fillId="2" borderId="131" xfId="0" applyFont="1" applyFill="1" applyBorder="1" applyAlignment="1" applyProtection="1">
      <alignment horizontal="center" wrapText="1"/>
      <protection hidden="1"/>
    </xf>
    <xf numFmtId="0" fontId="14" fillId="2" borderId="34" xfId="0" applyFont="1" applyFill="1" applyBorder="1" applyAlignment="1" applyProtection="1">
      <alignment horizontal="center" vertical="center" wrapText="1"/>
      <protection hidden="1"/>
    </xf>
    <xf numFmtId="0" fontId="15" fillId="2" borderId="35" xfId="0" applyFont="1" applyFill="1" applyBorder="1" applyAlignment="1" applyProtection="1">
      <alignment horizontal="center" vertical="center" wrapText="1"/>
      <protection hidden="1"/>
    </xf>
    <xf numFmtId="0" fontId="15" fillId="2" borderId="132" xfId="0" applyFont="1" applyFill="1" applyBorder="1" applyAlignment="1" applyProtection="1">
      <alignment horizontal="center" vertical="center" wrapText="1"/>
      <protection hidden="1"/>
    </xf>
    <xf numFmtId="0" fontId="17" fillId="2" borderId="38" xfId="0" applyFont="1" applyFill="1" applyBorder="1" applyAlignment="1" applyProtection="1">
      <alignment horizontal="center" vertical="center"/>
      <protection hidden="1"/>
    </xf>
    <xf numFmtId="0" fontId="17" fillId="2" borderId="40" xfId="0" applyFont="1" applyFill="1" applyBorder="1" applyAlignment="1" applyProtection="1">
      <alignment horizontal="center" vertical="center"/>
      <protection hidden="1"/>
    </xf>
    <xf numFmtId="0" fontId="13" fillId="2" borderId="41" xfId="0" applyFont="1" applyFill="1" applyBorder="1" applyAlignment="1" applyProtection="1">
      <alignment horizontal="center"/>
      <protection locked="0"/>
    </xf>
    <xf numFmtId="0" fontId="23" fillId="2" borderId="0" xfId="0" applyFont="1" applyFill="1" applyAlignment="1" applyProtection="1">
      <alignment horizontal="center" wrapText="1"/>
      <protection hidden="1"/>
    </xf>
    <xf numFmtId="0" fontId="22" fillId="2" borderId="31" xfId="0" applyFont="1" applyFill="1" applyBorder="1" applyAlignment="1" applyProtection="1">
      <alignment horizontal="center" vertical="center" wrapText="1"/>
      <protection hidden="1"/>
    </xf>
    <xf numFmtId="0" fontId="22" fillId="2" borderId="32" xfId="0" applyFont="1" applyFill="1" applyBorder="1" applyAlignment="1" applyProtection="1">
      <alignment horizontal="center" vertical="center" wrapText="1"/>
      <protection hidden="1"/>
    </xf>
    <xf numFmtId="0" fontId="22" fillId="2" borderId="33" xfId="0" applyFont="1" applyFill="1" applyBorder="1" applyAlignment="1" applyProtection="1">
      <alignment horizontal="center" vertical="center" wrapText="1"/>
      <protection hidden="1"/>
    </xf>
    <xf numFmtId="0" fontId="20" fillId="2" borderId="54" xfId="1" applyFont="1" applyFill="1" applyBorder="1" applyAlignment="1" applyProtection="1">
      <alignment horizontal="center" shrinkToFit="1"/>
      <protection locked="0" hidden="1"/>
    </xf>
    <xf numFmtId="0" fontId="20" fillId="2" borderId="0" xfId="1" applyFont="1" applyFill="1" applyBorder="1" applyAlignment="1" applyProtection="1">
      <alignment horizontal="center" shrinkToFit="1"/>
      <protection locked="0" hidden="1"/>
    </xf>
    <xf numFmtId="0" fontId="2" fillId="2" borderId="54" xfId="1" applyFill="1" applyBorder="1" applyAlignment="1" applyProtection="1">
      <alignment horizontal="center"/>
      <protection locked="0" hidden="1"/>
    </xf>
    <xf numFmtId="0" fontId="2" fillId="2" borderId="0" xfId="1" applyFill="1" applyBorder="1" applyAlignment="1" applyProtection="1">
      <alignment horizontal="center"/>
      <protection locked="0" hidden="1"/>
    </xf>
    <xf numFmtId="0" fontId="13" fillId="2" borderId="61" xfId="0" applyFont="1" applyFill="1" applyBorder="1" applyAlignment="1" applyProtection="1">
      <alignment wrapText="1"/>
      <protection locked="0"/>
    </xf>
    <xf numFmtId="0" fontId="13" fillId="2" borderId="130" xfId="0" applyFont="1" applyFill="1" applyBorder="1" applyAlignment="1" applyProtection="1">
      <alignment wrapText="1"/>
      <protection locked="0"/>
    </xf>
    <xf numFmtId="0" fontId="21" fillId="2" borderId="54" xfId="0" applyFont="1" applyFill="1" applyBorder="1" applyAlignment="1" applyProtection="1">
      <alignment horizontal="center"/>
      <protection hidden="1"/>
    </xf>
    <xf numFmtId="0" fontId="21" fillId="2" borderId="0" xfId="0" applyFont="1" applyFill="1" applyAlignment="1" applyProtection="1">
      <alignment horizontal="center"/>
      <protection hidden="1"/>
    </xf>
    <xf numFmtId="0" fontId="24" fillId="2" borderId="120" xfId="0" applyFont="1" applyFill="1" applyBorder="1" applyAlignment="1" applyProtection="1">
      <alignment horizontal="center" wrapText="1"/>
      <protection hidden="1"/>
    </xf>
    <xf numFmtId="0" fontId="22" fillId="2" borderId="32" xfId="0" applyFont="1" applyFill="1" applyBorder="1" applyAlignment="1" applyProtection="1">
      <alignment horizontal="center" vertical="center"/>
      <protection hidden="1"/>
    </xf>
    <xf numFmtId="0" fontId="22" fillId="2" borderId="33" xfId="0" applyFont="1" applyFill="1" applyBorder="1" applyAlignment="1" applyProtection="1">
      <alignment horizontal="center" vertical="center"/>
      <protection hidden="1"/>
    </xf>
    <xf numFmtId="0" fontId="13" fillId="2" borderId="0" xfId="0" applyFont="1" applyFill="1" applyAlignment="1" applyProtection="1">
      <alignment horizontal="center"/>
      <protection locked="0" hidden="1"/>
    </xf>
    <xf numFmtId="0" fontId="13" fillId="2" borderId="41" xfId="0" applyFont="1" applyFill="1" applyBorder="1" applyAlignment="1" applyProtection="1">
      <alignment horizontal="center"/>
      <protection locked="0" hidden="1"/>
    </xf>
    <xf numFmtId="0" fontId="26" fillId="2" borderId="0" xfId="0" applyFont="1" applyFill="1" applyAlignment="1" applyProtection="1">
      <alignment horizontal="center"/>
      <protection hidden="1"/>
    </xf>
    <xf numFmtId="0" fontId="20" fillId="2" borderId="0" xfId="0" applyFont="1" applyFill="1" applyAlignment="1" applyProtection="1">
      <alignment vertical="center"/>
      <protection hidden="1"/>
    </xf>
    <xf numFmtId="0" fontId="20" fillId="2" borderId="0" xfId="1" applyFont="1" applyFill="1" applyAlignment="1" applyProtection="1">
      <alignment horizontal="center" shrinkToFit="1"/>
      <protection locked="0" hidden="1"/>
    </xf>
    <xf numFmtId="0" fontId="13" fillId="2" borderId="0" xfId="0" applyFont="1" applyFill="1" applyAlignment="1" applyProtection="1">
      <alignment wrapText="1"/>
      <protection locked="0"/>
    </xf>
    <xf numFmtId="0" fontId="20" fillId="2" borderId="0" xfId="0" applyFont="1" applyFill="1" applyAlignment="1" applyProtection="1">
      <alignment wrapText="1"/>
      <protection locked="0"/>
    </xf>
    <xf numFmtId="0" fontId="20" fillId="2" borderId="29" xfId="0" applyFont="1" applyFill="1" applyBorder="1" applyAlignment="1" applyProtection="1">
      <alignment wrapText="1"/>
      <protection locked="0"/>
    </xf>
    <xf numFmtId="0" fontId="22" fillId="2" borderId="0" xfId="0" applyFont="1" applyFill="1" applyAlignment="1" applyProtection="1">
      <alignment horizontal="center"/>
      <protection hidden="1"/>
    </xf>
    <xf numFmtId="0" fontId="22" fillId="2" borderId="131" xfId="0" applyFont="1" applyFill="1" applyBorder="1" applyAlignment="1" applyProtection="1">
      <alignment horizontal="center"/>
      <protection hidden="1"/>
    </xf>
    <xf numFmtId="0" fontId="19" fillId="2" borderId="131" xfId="0" applyFont="1" applyFill="1" applyBorder="1" applyAlignment="1" applyProtection="1">
      <alignment horizontal="center"/>
      <protection hidden="1"/>
    </xf>
    <xf numFmtId="0" fontId="20" fillId="2" borderId="29" xfId="0" applyFont="1" applyFill="1" applyBorder="1" applyAlignment="1" applyProtection="1">
      <alignment shrinkToFit="1"/>
      <protection hidden="1"/>
    </xf>
    <xf numFmtId="0" fontId="20" fillId="2" borderId="0" xfId="0" applyFont="1" applyFill="1" applyAlignment="1" applyProtection="1">
      <alignment shrinkToFit="1"/>
      <protection hidden="1"/>
    </xf>
    <xf numFmtId="0" fontId="23" fillId="2" borderId="120" xfId="0" applyFont="1" applyFill="1" applyBorder="1" applyAlignment="1" applyProtection="1">
      <alignment horizontal="center" wrapText="1"/>
      <protection hidden="1"/>
    </xf>
    <xf numFmtId="0" fontId="21" fillId="2" borderId="136" xfId="0" applyFont="1" applyFill="1" applyBorder="1" applyAlignment="1" applyProtection="1">
      <alignment horizontal="center"/>
      <protection hidden="1"/>
    </xf>
    <xf numFmtId="0" fontId="21" fillId="2" borderId="137" xfId="0" applyFont="1" applyFill="1" applyBorder="1" applyAlignment="1" applyProtection="1">
      <alignment horizontal="center"/>
      <protection hidden="1"/>
    </xf>
    <xf numFmtId="0" fontId="21" fillId="2" borderId="138" xfId="0" applyFont="1" applyFill="1" applyBorder="1" applyAlignment="1" applyProtection="1">
      <alignment horizontal="center"/>
      <protection hidden="1"/>
    </xf>
    <xf numFmtId="0" fontId="14" fillId="2" borderId="35" xfId="0" applyFont="1" applyFill="1" applyBorder="1" applyAlignment="1" applyProtection="1">
      <alignment horizontal="center" vertical="center" wrapText="1"/>
      <protection hidden="1"/>
    </xf>
    <xf numFmtId="0" fontId="14" fillId="2" borderId="132" xfId="0" applyFont="1" applyFill="1" applyBorder="1" applyAlignment="1" applyProtection="1">
      <alignment horizontal="center" vertical="center" wrapText="1"/>
      <protection hidden="1"/>
    </xf>
    <xf numFmtId="0" fontId="35" fillId="2" borderId="142" xfId="0" applyFont="1" applyFill="1" applyBorder="1" applyAlignment="1" applyProtection="1">
      <alignment horizontal="center" wrapText="1"/>
      <protection hidden="1"/>
    </xf>
    <xf numFmtId="0" fontId="12" fillId="2" borderId="98" xfId="0" applyFont="1" applyFill="1" applyBorder="1" applyAlignment="1" applyProtection="1">
      <alignment horizontal="center" wrapText="1"/>
      <protection hidden="1"/>
    </xf>
    <xf numFmtId="0" fontId="12" fillId="2" borderId="143" xfId="0" applyFont="1" applyFill="1" applyBorder="1" applyAlignment="1" applyProtection="1">
      <alignment horizontal="center" wrapText="1"/>
      <protection hidden="1"/>
    </xf>
    <xf numFmtId="2" fontId="29" fillId="2" borderId="142" xfId="0" applyNumberFormat="1" applyFont="1" applyFill="1" applyBorder="1" applyAlignment="1" applyProtection="1">
      <alignment horizontal="center"/>
      <protection hidden="1"/>
    </xf>
    <xf numFmtId="0" fontId="29" fillId="2" borderId="143" xfId="0" applyFont="1" applyFill="1" applyBorder="1" applyAlignment="1" applyProtection="1">
      <alignment horizontal="center"/>
      <protection hidden="1"/>
    </xf>
    <xf numFmtId="0" fontId="33" fillId="2" borderId="139" xfId="0" applyFont="1" applyFill="1" applyBorder="1" applyAlignment="1" applyProtection="1">
      <alignment horizontal="center"/>
      <protection hidden="1"/>
    </xf>
    <xf numFmtId="0" fontId="33" fillId="2" borderId="140" xfId="0" applyFont="1" applyFill="1" applyBorder="1" applyAlignment="1" applyProtection="1">
      <alignment horizontal="center"/>
      <protection hidden="1"/>
    </xf>
    <xf numFmtId="0" fontId="33" fillId="2" borderId="141" xfId="0" applyFont="1" applyFill="1" applyBorder="1" applyAlignment="1" applyProtection="1">
      <alignment horizontal="center"/>
      <protection hidden="1"/>
    </xf>
    <xf numFmtId="164" fontId="35" fillId="2" borderId="142" xfId="0" applyNumberFormat="1" applyFont="1" applyFill="1" applyBorder="1" applyAlignment="1" applyProtection="1">
      <alignment horizontal="center" wrapText="1"/>
      <protection hidden="1"/>
    </xf>
    <xf numFmtId="0" fontId="32" fillId="2" borderId="143" xfId="0" applyFont="1" applyFill="1" applyBorder="1" applyAlignment="1" applyProtection="1">
      <alignment horizontal="center"/>
      <protection hidden="1"/>
    </xf>
    <xf numFmtId="0" fontId="33" fillId="2" borderId="0" xfId="0" applyFont="1" applyFill="1" applyAlignment="1" applyProtection="1">
      <alignment horizontal="left" vertical="center"/>
      <protection hidden="1"/>
    </xf>
    <xf numFmtId="0" fontId="31" fillId="2" borderId="0" xfId="0" applyFont="1" applyFill="1" applyAlignment="1" applyProtection="1">
      <alignment vertical="center"/>
      <protection hidden="1"/>
    </xf>
    <xf numFmtId="0" fontId="12" fillId="2" borderId="29" xfId="0" applyFont="1" applyFill="1" applyBorder="1" applyAlignment="1" applyProtection="1">
      <alignment shrinkToFit="1"/>
      <protection hidden="1"/>
    </xf>
    <xf numFmtId="164" fontId="23" fillId="2" borderId="142" xfId="0" applyNumberFormat="1" applyFont="1" applyFill="1" applyBorder="1" applyAlignment="1" applyProtection="1">
      <alignment horizontal="center" wrapText="1"/>
      <protection hidden="1"/>
    </xf>
    <xf numFmtId="0" fontId="22" fillId="2" borderId="143" xfId="0" applyFont="1" applyFill="1" applyBorder="1" applyAlignment="1" applyProtection="1">
      <alignment horizontal="center"/>
      <protection hidden="1"/>
    </xf>
    <xf numFmtId="0" fontId="20" fillId="2" borderId="98" xfId="0" applyFont="1" applyFill="1" applyBorder="1" applyAlignment="1" applyProtection="1">
      <alignment horizontal="center" wrapText="1"/>
      <protection hidden="1"/>
    </xf>
    <xf numFmtId="0" fontId="20" fillId="2" borderId="143" xfId="0" applyFont="1" applyFill="1" applyBorder="1" applyAlignment="1" applyProtection="1">
      <alignment horizontal="center" wrapText="1"/>
      <protection hidden="1"/>
    </xf>
    <xf numFmtId="0" fontId="21" fillId="2" borderId="144" xfId="0" applyFont="1" applyFill="1" applyBorder="1" applyAlignment="1" applyProtection="1">
      <alignment horizontal="center"/>
      <protection hidden="1"/>
    </xf>
    <xf numFmtId="0" fontId="13" fillId="2" borderId="98" xfId="0" applyFont="1" applyFill="1" applyBorder="1" applyAlignment="1" applyProtection="1">
      <alignment wrapText="1"/>
      <protection locked="0"/>
    </xf>
    <xf numFmtId="2" fontId="19" fillId="2" borderId="142" xfId="0" applyNumberFormat="1" applyFont="1" applyFill="1" applyBorder="1" applyAlignment="1" applyProtection="1">
      <alignment horizontal="center"/>
      <protection hidden="1"/>
    </xf>
    <xf numFmtId="0" fontId="19" fillId="2" borderId="143" xfId="0" applyFont="1" applyFill="1" applyBorder="1" applyAlignment="1" applyProtection="1">
      <alignment horizontal="center"/>
      <protection hidden="1"/>
    </xf>
    <xf numFmtId="0" fontId="23" fillId="2" borderId="142" xfId="0" applyFont="1" applyFill="1" applyBorder="1" applyAlignment="1" applyProtection="1">
      <alignment horizontal="center" wrapText="1"/>
      <protection hidden="1"/>
    </xf>
    <xf numFmtId="1" fontId="13" fillId="2" borderId="73" xfId="0" applyNumberFormat="1" applyFont="1" applyFill="1" applyBorder="1" applyAlignment="1" applyProtection="1">
      <alignment horizontal="center"/>
      <protection locked="0" hidden="1"/>
    </xf>
    <xf numFmtId="0" fontId="21" fillId="2" borderId="70" xfId="0" applyFont="1" applyFill="1" applyBorder="1" applyAlignment="1" applyProtection="1">
      <alignment horizontal="center" wrapText="1"/>
      <protection hidden="1"/>
    </xf>
    <xf numFmtId="0" fontId="22" fillId="2" borderId="63" xfId="0" applyFont="1" applyFill="1" applyBorder="1" applyAlignment="1" applyProtection="1">
      <alignment horizontal="center" vertical="center" wrapText="1"/>
      <protection hidden="1"/>
    </xf>
    <xf numFmtId="0" fontId="22" fillId="2" borderId="64" xfId="0" applyFont="1" applyFill="1" applyBorder="1" applyAlignment="1" applyProtection="1">
      <alignment horizontal="center" vertical="center"/>
      <protection hidden="1"/>
    </xf>
    <xf numFmtId="0" fontId="22" fillId="2" borderId="65" xfId="0" applyFont="1" applyFill="1" applyBorder="1" applyAlignment="1" applyProtection="1">
      <alignment horizontal="center" vertical="center"/>
      <protection hidden="1"/>
    </xf>
    <xf numFmtId="0" fontId="21" fillId="2" borderId="145" xfId="0" applyFont="1" applyFill="1" applyBorder="1" applyAlignment="1" applyProtection="1">
      <alignment horizontal="center"/>
      <protection hidden="1"/>
    </xf>
    <xf numFmtId="0" fontId="21" fillId="2" borderId="146" xfId="0" applyFont="1" applyFill="1" applyBorder="1" applyAlignment="1" applyProtection="1">
      <alignment horizontal="center"/>
      <protection hidden="1"/>
    </xf>
    <xf numFmtId="0" fontId="21" fillId="2" borderId="140" xfId="0" applyFont="1" applyFill="1" applyBorder="1" applyAlignment="1" applyProtection="1">
      <alignment horizontal="center"/>
      <protection hidden="1"/>
    </xf>
    <xf numFmtId="0" fontId="21" fillId="2" borderId="141" xfId="0" applyFont="1" applyFill="1" applyBorder="1" applyAlignment="1" applyProtection="1">
      <alignment horizontal="center"/>
      <protection hidden="1"/>
    </xf>
    <xf numFmtId="0" fontId="35" fillId="2" borderId="106" xfId="0" applyFont="1" applyFill="1" applyBorder="1" applyAlignment="1" applyProtection="1">
      <alignment horizontal="center" wrapText="1"/>
      <protection hidden="1"/>
    </xf>
    <xf numFmtId="0" fontId="31" fillId="2" borderId="147" xfId="0" applyFont="1" applyFill="1" applyBorder="1" applyAlignment="1" applyProtection="1">
      <alignment vertical="center"/>
      <protection hidden="1"/>
    </xf>
    <xf numFmtId="0" fontId="49" fillId="2" borderId="0" xfId="0" applyFont="1" applyFill="1" applyAlignment="1">
      <alignment horizontal="center" vertical="center"/>
    </xf>
    <xf numFmtId="0" fontId="2" fillId="2" borderId="0" xfId="1" applyFill="1" applyAlignment="1" applyProtection="1">
      <alignment horizontal="center"/>
    </xf>
    <xf numFmtId="0" fontId="51" fillId="2" borderId="0" xfId="1" applyFont="1" applyFill="1" applyAlignment="1" applyProtection="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uemp.uccs.edu/payroll-calendar" TargetMode="External"/><Relationship Id="rId2" Type="http://schemas.openxmlformats.org/officeDocument/2006/relationships/hyperlink" Target="https://www.cu.edu/docs/2021-payroll-calendars" TargetMode="External"/><Relationship Id="rId1" Type="http://schemas.openxmlformats.org/officeDocument/2006/relationships/hyperlink" Target="http://www.cusys.edu/pbs/calendar/calendar.html" TargetMode="External"/><Relationship Id="rId5" Type="http://schemas.openxmlformats.org/officeDocument/2006/relationships/printerSettings" Target="../printerSettings/printerSettings1.bin"/><Relationship Id="rId4" Type="http://schemas.openxmlformats.org/officeDocument/2006/relationships/hyperlink" Target="https://stuemp.uccs.edu/form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http://www.uccs.edu/~stuemp/formstuemp.htm" TargetMode="External"/><Relationship Id="rId1" Type="http://schemas.openxmlformats.org/officeDocument/2006/relationships/hyperlink" Target="mailto:stuemp@uccs.edu?subject=Question%20originating%20from%20Timesheet%20-%20Spring%202003"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http://www.uccs.edu/~stuemp/formstuemp.htm" TargetMode="External"/><Relationship Id="rId1" Type="http://schemas.openxmlformats.org/officeDocument/2006/relationships/hyperlink" Target="mailto:stuemp@uccs.edu?subject=Question%20originating%20from%20Timesheet%20-%20Spring%202003"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tuemp.uccs.edu/payroll-calendar" TargetMode="External"/><Relationship Id="rId1" Type="http://schemas.openxmlformats.org/officeDocument/2006/relationships/hyperlink" Target="https://stuemp.uccs.edu/form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tuemp@uccs.edu?subject=Question%20originating%20from%20Timesheet%20-%20Spring%202003" TargetMode="External"/><Relationship Id="rId2" Type="http://schemas.openxmlformats.org/officeDocument/2006/relationships/hyperlink" Target="http://www.uccs.edu/~stuemp/formstuemp.htm" TargetMode="External"/><Relationship Id="rId1" Type="http://schemas.openxmlformats.org/officeDocument/2006/relationships/hyperlink" Target="https://stuemp.uccs.edu/form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uccs.edu/stuemp/forms.html" TargetMode="External"/><Relationship Id="rId2" Type="http://schemas.openxmlformats.org/officeDocument/2006/relationships/hyperlink" Target="mailto:stuemp@uccs.edu?subject=Question%20originating%20from%20Timesheet%20-%20Spring%202003" TargetMode="External"/><Relationship Id="rId1" Type="http://schemas.openxmlformats.org/officeDocument/2006/relationships/hyperlink" Target="http://www.uccs.edu/~stuemp/formstuemp.htm"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mailto:stuemp@uccs.edu?subject=Question%20originating%20from%20Timesheet%20-%20Spring%202003" TargetMode="External"/><Relationship Id="rId1" Type="http://schemas.openxmlformats.org/officeDocument/2006/relationships/hyperlink" Target="http://www.uccs.edu/~stuemp/formstuemp.htm"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mailto:stuemp@uccs.edu?subject=Question%20originating%20from%20Timesheet%20-%20Spring%202003" TargetMode="External"/><Relationship Id="rId1" Type="http://schemas.openxmlformats.org/officeDocument/2006/relationships/hyperlink" Target="http://www.uccs.edu/~stuemp/formstuemp.htm"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http://www.uccs.edu/~stuemp/formstuemp.htm" TargetMode="External"/><Relationship Id="rId1" Type="http://schemas.openxmlformats.org/officeDocument/2006/relationships/hyperlink" Target="mailto:stuemp@uccs.edu?subject=Question%20originating%20from%20Timesheet%20-%20Spring%202003"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http://www.uccs.edu/~stuemp/formstuemp.htm" TargetMode="External"/><Relationship Id="rId1" Type="http://schemas.openxmlformats.org/officeDocument/2006/relationships/hyperlink" Target="mailto:stuemp@uccs.edu?subject=Question%20originating%20from%20Timesheet%20-%20Spring%202003"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http://www.uccs.edu/~stuemp/formstuemp.htm" TargetMode="External"/><Relationship Id="rId1" Type="http://schemas.openxmlformats.org/officeDocument/2006/relationships/hyperlink" Target="mailto:stuemp@uccs.edu?subject=Question%20originating%20from%20Timesheet%20-%20Spring%202003"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stuemp.uccs.edu/forms" TargetMode="External"/><Relationship Id="rId2" Type="http://schemas.openxmlformats.org/officeDocument/2006/relationships/hyperlink" Target="http://www.uccs.edu/~stuemp/formstuemp.htm" TargetMode="External"/><Relationship Id="rId1" Type="http://schemas.openxmlformats.org/officeDocument/2006/relationships/hyperlink" Target="mailto:stuemp@uccs.edu?subject=Question%20originating%20from%20Timesheet%20-%20Spring%202003"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G32"/>
  <sheetViews>
    <sheetView workbookViewId="0">
      <selection activeCell="A28" sqref="A28"/>
    </sheetView>
  </sheetViews>
  <sheetFormatPr defaultColWidth="9.1796875" defaultRowHeight="19.5" x14ac:dyDescent="0.5"/>
  <cols>
    <col min="1" max="1" width="38.81640625" style="25" bestFit="1" customWidth="1"/>
    <col min="2" max="2" width="40.81640625" style="25" customWidth="1"/>
    <col min="3" max="3" width="47.54296875" style="25" customWidth="1"/>
    <col min="4" max="4" width="9.1796875" style="2"/>
    <col min="5" max="6" width="14.1796875" style="2" customWidth="1"/>
    <col min="7" max="7" width="15.54296875" style="2" customWidth="1"/>
    <col min="8" max="16384" width="9.1796875" style="2"/>
  </cols>
  <sheetData>
    <row r="1" spans="1:7" s="1" customFormat="1" ht="34" thickTop="1" x14ac:dyDescent="0.85">
      <c r="A1" s="365" t="s">
        <v>311</v>
      </c>
      <c r="B1" s="366"/>
      <c r="C1" s="366"/>
      <c r="D1" s="367"/>
      <c r="E1" s="367"/>
      <c r="F1" s="367"/>
      <c r="G1" s="368"/>
    </row>
    <row r="2" spans="1:7" x14ac:dyDescent="0.5">
      <c r="A2" s="369"/>
      <c r="B2" s="370"/>
      <c r="C2" s="370"/>
      <c r="D2" s="370"/>
      <c r="E2" s="370"/>
      <c r="F2" s="370"/>
      <c r="G2" s="371"/>
    </row>
    <row r="3" spans="1:7" s="9" customFormat="1" ht="40" x14ac:dyDescent="0.7">
      <c r="A3" s="3" t="s">
        <v>97</v>
      </c>
      <c r="B3" s="4" t="s">
        <v>105</v>
      </c>
      <c r="C3" s="4" t="s">
        <v>98</v>
      </c>
      <c r="D3" s="5"/>
      <c r="E3" s="6" t="s">
        <v>109</v>
      </c>
      <c r="F3" s="7" t="s">
        <v>342</v>
      </c>
      <c r="G3" s="8"/>
    </row>
    <row r="4" spans="1:7" x14ac:dyDescent="0.5">
      <c r="A4" s="10"/>
      <c r="B4" s="11"/>
      <c r="C4" s="11"/>
      <c r="D4" s="12"/>
      <c r="E4" s="378" t="s">
        <v>10</v>
      </c>
      <c r="F4" s="378"/>
      <c r="G4" s="379"/>
    </row>
    <row r="5" spans="1:7" s="16" customFormat="1" ht="17.5" x14ac:dyDescent="0.45">
      <c r="A5" s="13" t="s">
        <v>312</v>
      </c>
      <c r="B5" s="14" t="s">
        <v>313</v>
      </c>
      <c r="C5" s="14" t="s">
        <v>314</v>
      </c>
      <c r="D5" s="15"/>
      <c r="E5" s="362" t="s">
        <v>81</v>
      </c>
      <c r="F5" s="363"/>
      <c r="G5" s="364"/>
    </row>
    <row r="6" spans="1:7" s="16" customFormat="1" ht="17.5" x14ac:dyDescent="0.45">
      <c r="A6" s="13"/>
      <c r="B6" s="14"/>
      <c r="C6" s="14"/>
      <c r="D6" s="15"/>
      <c r="E6" s="363"/>
      <c r="F6" s="363"/>
      <c r="G6" s="364"/>
    </row>
    <row r="7" spans="1:7" s="16" customFormat="1" ht="17.5" x14ac:dyDescent="0.45">
      <c r="A7" s="17" t="s">
        <v>315</v>
      </c>
      <c r="B7" s="14" t="s">
        <v>316</v>
      </c>
      <c r="C7" s="14" t="s">
        <v>317</v>
      </c>
      <c r="D7" s="15"/>
      <c r="E7" s="363"/>
      <c r="F7" s="363"/>
      <c r="G7" s="364"/>
    </row>
    <row r="8" spans="1:7" s="16" customFormat="1" ht="17.5" x14ac:dyDescent="0.45">
      <c r="A8" s="13"/>
      <c r="B8" s="14"/>
      <c r="C8" s="14"/>
      <c r="D8" s="15"/>
      <c r="E8" s="363"/>
      <c r="F8" s="363"/>
      <c r="G8" s="364"/>
    </row>
    <row r="9" spans="1:7" s="16" customFormat="1" ht="18.75" customHeight="1" x14ac:dyDescent="0.45">
      <c r="A9" s="13" t="s">
        <v>318</v>
      </c>
      <c r="B9" s="14" t="s">
        <v>319</v>
      </c>
      <c r="C9" s="14" t="s">
        <v>320</v>
      </c>
      <c r="D9" s="15"/>
      <c r="E9" s="363"/>
      <c r="F9" s="363"/>
      <c r="G9" s="364"/>
    </row>
    <row r="10" spans="1:7" s="16" customFormat="1" ht="17.5" x14ac:dyDescent="0.45">
      <c r="A10" s="13"/>
      <c r="B10" s="14"/>
      <c r="C10" s="14"/>
      <c r="D10" s="15"/>
      <c r="E10" s="363"/>
      <c r="F10" s="363"/>
      <c r="G10" s="364"/>
    </row>
    <row r="11" spans="1:7" s="16" customFormat="1" ht="17.5" x14ac:dyDescent="0.45">
      <c r="A11" s="13" t="s">
        <v>321</v>
      </c>
      <c r="B11" s="14" t="s">
        <v>322</v>
      </c>
      <c r="C11" s="14" t="s">
        <v>323</v>
      </c>
      <c r="D11" s="15"/>
      <c r="E11" s="363"/>
      <c r="F11" s="363"/>
      <c r="G11" s="364"/>
    </row>
    <row r="12" spans="1:7" s="16" customFormat="1" ht="17.5" x14ac:dyDescent="0.45">
      <c r="A12" s="13"/>
      <c r="B12" s="14"/>
      <c r="C12" s="14"/>
      <c r="D12" s="15"/>
      <c r="E12" s="363"/>
      <c r="F12" s="363"/>
      <c r="G12" s="364"/>
    </row>
    <row r="13" spans="1:7" s="16" customFormat="1" ht="17.5" x14ac:dyDescent="0.45">
      <c r="A13" s="13" t="s">
        <v>324</v>
      </c>
      <c r="B13" s="14" t="s">
        <v>325</v>
      </c>
      <c r="C13" s="14" t="s">
        <v>326</v>
      </c>
      <c r="D13" s="15"/>
      <c r="E13" s="18"/>
      <c r="F13" s="18"/>
      <c r="G13" s="19"/>
    </row>
    <row r="14" spans="1:7" s="16" customFormat="1" ht="17.5" x14ac:dyDescent="0.45">
      <c r="A14" s="13"/>
      <c r="B14" s="14"/>
      <c r="C14" s="14"/>
      <c r="D14" s="15"/>
      <c r="E14" s="372" t="s">
        <v>11</v>
      </c>
      <c r="F14" s="372"/>
      <c r="G14" s="373"/>
    </row>
    <row r="15" spans="1:7" s="16" customFormat="1" ht="17.5" x14ac:dyDescent="0.45">
      <c r="A15" s="13" t="s">
        <v>327</v>
      </c>
      <c r="B15" s="14" t="s">
        <v>328</v>
      </c>
      <c r="C15" s="14" t="s">
        <v>329</v>
      </c>
      <c r="D15" s="15"/>
      <c r="E15" s="374"/>
      <c r="F15" s="374"/>
      <c r="G15" s="375"/>
    </row>
    <row r="16" spans="1:7" s="16" customFormat="1" ht="17.5" x14ac:dyDescent="0.45">
      <c r="A16" s="13"/>
      <c r="B16" s="14"/>
      <c r="C16" s="14"/>
      <c r="D16" s="15"/>
      <c r="E16" s="362" t="s">
        <v>102</v>
      </c>
      <c r="F16" s="376"/>
      <c r="G16" s="377"/>
    </row>
    <row r="17" spans="1:7" s="16" customFormat="1" ht="17.5" x14ac:dyDescent="0.45">
      <c r="A17" s="13" t="s">
        <v>330</v>
      </c>
      <c r="B17" s="14" t="s">
        <v>331</v>
      </c>
      <c r="C17" s="14" t="s">
        <v>334</v>
      </c>
      <c r="D17" s="15"/>
      <c r="E17" s="376"/>
      <c r="F17" s="376"/>
      <c r="G17" s="377"/>
    </row>
    <row r="18" spans="1:7" s="16" customFormat="1" ht="17.5" x14ac:dyDescent="0.45">
      <c r="A18" s="13"/>
      <c r="B18" s="14"/>
      <c r="C18" s="14"/>
      <c r="D18" s="15"/>
      <c r="E18" s="376"/>
      <c r="F18" s="376"/>
      <c r="G18" s="377"/>
    </row>
    <row r="19" spans="1:7" s="16" customFormat="1" ht="17.5" x14ac:dyDescent="0.45">
      <c r="A19" s="13" t="s">
        <v>332</v>
      </c>
      <c r="B19" s="14" t="s">
        <v>333</v>
      </c>
      <c r="C19" s="14" t="s">
        <v>335</v>
      </c>
      <c r="D19" s="15"/>
      <c r="E19" s="376"/>
      <c r="F19" s="376"/>
      <c r="G19" s="377"/>
    </row>
    <row r="20" spans="1:7" s="16" customFormat="1" ht="17.5" x14ac:dyDescent="0.45">
      <c r="A20" s="13"/>
      <c r="B20" s="14"/>
      <c r="C20" s="14"/>
      <c r="D20" s="15"/>
      <c r="E20" s="376"/>
      <c r="F20" s="376"/>
      <c r="G20" s="377"/>
    </row>
    <row r="21" spans="1:7" s="16" customFormat="1" ht="17.5" x14ac:dyDescent="0.45">
      <c r="A21" s="13" t="s">
        <v>336</v>
      </c>
      <c r="B21" s="14" t="s">
        <v>337</v>
      </c>
      <c r="C21" s="14" t="s">
        <v>338</v>
      </c>
      <c r="D21" s="15"/>
      <c r="E21" s="376"/>
      <c r="F21" s="376"/>
      <c r="G21" s="377"/>
    </row>
    <row r="22" spans="1:7" s="16" customFormat="1" ht="17.5" x14ac:dyDescent="0.45">
      <c r="A22" s="13"/>
      <c r="B22" s="14"/>
      <c r="C22" s="14"/>
      <c r="D22" s="15"/>
      <c r="E22" s="376"/>
      <c r="F22" s="376"/>
      <c r="G22" s="377"/>
    </row>
    <row r="23" spans="1:7" s="16" customFormat="1" ht="17.5" x14ac:dyDescent="0.45">
      <c r="A23" s="13" t="s">
        <v>339</v>
      </c>
      <c r="B23" s="14" t="s">
        <v>340</v>
      </c>
      <c r="C23" s="14" t="s">
        <v>341</v>
      </c>
      <c r="D23" s="15"/>
      <c r="E23" s="376"/>
      <c r="F23" s="376"/>
      <c r="G23" s="377"/>
    </row>
    <row r="24" spans="1:7" s="16" customFormat="1" ht="17.5" x14ac:dyDescent="0.45">
      <c r="A24" s="13"/>
      <c r="B24" s="20"/>
      <c r="C24" s="20"/>
      <c r="D24" s="15"/>
      <c r="E24" s="376"/>
      <c r="F24" s="376"/>
      <c r="G24" s="377"/>
    </row>
    <row r="25" spans="1:7" s="16" customFormat="1" x14ac:dyDescent="0.5">
      <c r="A25" s="21"/>
      <c r="B25" s="21"/>
      <c r="C25" s="21"/>
      <c r="D25" s="22"/>
      <c r="E25" s="22"/>
      <c r="F25" s="22"/>
      <c r="G25" s="22"/>
    </row>
    <row r="26" spans="1:7" ht="20" thickBot="1" x14ac:dyDescent="0.55000000000000004">
      <c r="A26" s="359" t="s">
        <v>103</v>
      </c>
      <c r="B26" s="360"/>
      <c r="C26" s="360"/>
      <c r="D26" s="360"/>
      <c r="E26" s="360"/>
      <c r="F26" s="360"/>
      <c r="G26" s="361"/>
    </row>
    <row r="27" spans="1:7" ht="20" thickTop="1" x14ac:dyDescent="0.5">
      <c r="A27" s="21"/>
      <c r="B27" s="21"/>
      <c r="C27" s="21"/>
      <c r="D27" s="22"/>
      <c r="E27" s="22"/>
      <c r="F27" s="22"/>
      <c r="G27" s="22"/>
    </row>
    <row r="28" spans="1:7" s="23" customFormat="1" ht="75" customHeight="1" x14ac:dyDescent="0.25"/>
    <row r="30" spans="1:7" s="23" customFormat="1" ht="75" customHeight="1" x14ac:dyDescent="0.25"/>
    <row r="32" spans="1:7" s="24" customFormat="1" ht="29.25" customHeight="1" x14ac:dyDescent="0.45"/>
  </sheetData>
  <sheetProtection selectLockedCells="1" selectUnlockedCells="1"/>
  <mergeCells count="6">
    <mergeCell ref="A26:G26"/>
    <mergeCell ref="E5:G12"/>
    <mergeCell ref="A1:G2"/>
    <mergeCell ref="E14:G15"/>
    <mergeCell ref="E16:G24"/>
    <mergeCell ref="E4:G4"/>
  </mergeCells>
  <phoneticPr fontId="1" type="noConversion"/>
  <hyperlinks>
    <hyperlink ref="E5" r:id="rId1" display="http://www.cusys.edu/pbs/calendar/calendar.html" xr:uid="{00000000-0004-0000-0000-000000000000}"/>
    <hyperlink ref="E5:G12" r:id="rId2" display="Note: If any of the above due dates are changed due to holidays, they will be reflected on the PBS Master Calendar at: www.cusys.edu/pbs/calendar/calendar.html" xr:uid="{00000000-0004-0000-0000-000001000000}"/>
    <hyperlink ref="E16:G24" r:id="rId3" display="See the Student Employment Website for the full calendar and TRR due dates:  http://www.uccs.edu/~stuemp/calendar.html" xr:uid="{00000000-0004-0000-0000-000002000000}"/>
    <hyperlink ref="A26:G26" r:id="rId4" display="For the most up to date forms see:  http://www.uccs.edu/stuemp/forms.html" xr:uid="{00000000-0004-0000-0000-000003000000}"/>
  </hyperlinks>
  <printOptions horizontalCentered="1" verticalCentered="1"/>
  <pageMargins left="0.5" right="0.5" top="0.5" bottom="0.5" header="0.5" footer="0.5"/>
  <pageSetup scale="72" orientation="landscape" blackAndWhite="1" r:id="rId5"/>
  <headerFooter alignWithMargins="0">
    <oddFooter>&amp;C&amp;Z&amp;F</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tint="0.79998168889431442"/>
    <pageSetUpPr fitToPage="1"/>
  </sheetPr>
  <dimension ref="A1:R318"/>
  <sheetViews>
    <sheetView workbookViewId="0">
      <selection activeCell="A14" sqref="A14:A32"/>
    </sheetView>
  </sheetViews>
  <sheetFormatPr defaultColWidth="9.1796875" defaultRowHeight="17" x14ac:dyDescent="0.45"/>
  <cols>
    <col min="1" max="1" width="25.81640625" style="16" customWidth="1"/>
    <col min="2" max="2" width="25.453125" style="16" customWidth="1"/>
    <col min="3" max="3" width="13" style="16" customWidth="1"/>
    <col min="4" max="4" width="12.54296875" style="16" hidden="1" customWidth="1"/>
    <col min="5" max="6" width="9.1796875" style="16" hidden="1" customWidth="1"/>
    <col min="7" max="7" width="12.26953125" style="16" customWidth="1"/>
    <col min="8" max="9" width="9.1796875" style="16" hidden="1" customWidth="1"/>
    <col min="10" max="10" width="10.1796875" style="16" customWidth="1"/>
    <col min="11" max="11" width="15.453125" style="16" customWidth="1"/>
    <col min="12" max="12" width="13.7265625" style="16" customWidth="1"/>
    <col min="13" max="16384" width="9.1796875" style="16"/>
  </cols>
  <sheetData>
    <row r="1" spans="1:12" s="139" customFormat="1" ht="44.25" customHeight="1" thickTop="1" x14ac:dyDescent="1.05">
      <c r="A1" s="348" t="s">
        <v>0</v>
      </c>
      <c r="B1" s="349"/>
      <c r="C1" s="349"/>
      <c r="D1" s="349"/>
      <c r="E1" s="349"/>
      <c r="F1" s="349"/>
      <c r="G1" s="349"/>
      <c r="H1" s="349"/>
      <c r="I1" s="349"/>
      <c r="J1" s="349"/>
      <c r="K1" s="349"/>
      <c r="L1" s="350"/>
    </row>
    <row r="2" spans="1:12" s="1" customFormat="1" ht="33" customHeight="1" x14ac:dyDescent="0.85">
      <c r="A2" s="351" t="s">
        <v>1</v>
      </c>
      <c r="B2" s="352"/>
      <c r="C2" s="352"/>
      <c r="D2" s="352"/>
      <c r="E2" s="352"/>
      <c r="F2" s="352"/>
      <c r="G2" s="352"/>
      <c r="H2" s="352"/>
      <c r="I2" s="352"/>
      <c r="J2" s="352"/>
      <c r="K2" s="352"/>
      <c r="L2" s="353"/>
    </row>
    <row r="3" spans="1:12" ht="33.75" customHeight="1" thickBot="1" x14ac:dyDescent="0.7">
      <c r="A3" s="140"/>
      <c r="B3" s="141" t="s">
        <v>108</v>
      </c>
      <c r="C3" s="142" t="str">
        <f>'Fall 2026 Pay Schedule '!A21</f>
        <v>20 December - 2 January</v>
      </c>
      <c r="D3" s="142"/>
      <c r="E3" s="142"/>
      <c r="F3" s="142"/>
      <c r="G3" s="142"/>
      <c r="H3" s="142"/>
      <c r="I3" s="142"/>
      <c r="J3" s="142"/>
      <c r="K3" s="142"/>
      <c r="L3" s="143"/>
    </row>
    <row r="4" spans="1:12" ht="40.5" customHeight="1" thickTop="1" thickBot="1" x14ac:dyDescent="0.55000000000000004">
      <c r="A4" s="144" t="s">
        <v>2</v>
      </c>
      <c r="B4" s="145">
        <f>Employee_Name</f>
        <v>0</v>
      </c>
      <c r="C4" s="146" t="s">
        <v>4</v>
      </c>
      <c r="D4" s="147"/>
      <c r="E4" s="147"/>
      <c r="F4" s="147"/>
      <c r="G4" s="148">
        <f>'6 Dec-19 Dec'!G4</f>
        <v>0</v>
      </c>
      <c r="H4" s="147"/>
      <c r="I4" s="147"/>
      <c r="J4" s="147"/>
      <c r="K4" s="146" t="s">
        <v>3</v>
      </c>
      <c r="L4" s="149">
        <f>'6 Dec-19 Dec'!L4</f>
        <v>0</v>
      </c>
    </row>
    <row r="5" spans="1:12" x14ac:dyDescent="0.45">
      <c r="A5" s="150"/>
      <c r="B5" s="151"/>
      <c r="L5" s="152"/>
    </row>
    <row r="6" spans="1:12" ht="17.5" thickBot="1" x14ac:dyDescent="0.5">
      <c r="A6" s="150" t="s">
        <v>84</v>
      </c>
      <c r="B6" s="153">
        <f>'6 Dec-19 Dec'!B6</f>
        <v>0</v>
      </c>
      <c r="C6" s="154" t="str">
        <f>'6 Dec-19 Dec'!C6</f>
        <v>Percent</v>
      </c>
      <c r="G6" s="155" t="s">
        <v>84</v>
      </c>
      <c r="H6" s="155"/>
      <c r="I6" s="155"/>
      <c r="J6" s="336">
        <f>'6 Dec-19 Dec'!J6:K6</f>
        <v>0</v>
      </c>
      <c r="K6" s="336"/>
      <c r="L6" s="156" t="str">
        <f>'6 Dec-19 Dec'!L6</f>
        <v>Percent</v>
      </c>
    </row>
    <row r="7" spans="1:12" x14ac:dyDescent="0.45">
      <c r="A7" s="150"/>
      <c r="J7" s="151"/>
      <c r="K7" s="151"/>
      <c r="L7" s="152"/>
    </row>
    <row r="8" spans="1:12" ht="17.5" thickBot="1" x14ac:dyDescent="0.5">
      <c r="A8" s="150" t="s">
        <v>84</v>
      </c>
      <c r="B8" s="153">
        <f>'6 Dec-19 Dec'!B8</f>
        <v>0</v>
      </c>
      <c r="C8" s="154" t="str">
        <f>'6 Dec-19 Dec'!C8</f>
        <v>Percent</v>
      </c>
      <c r="G8" s="155" t="s">
        <v>84</v>
      </c>
      <c r="H8" s="155"/>
      <c r="I8" s="155"/>
      <c r="J8" s="337">
        <f>'6 Dec-19 Dec'!J8:K8</f>
        <v>0</v>
      </c>
      <c r="K8" s="337"/>
      <c r="L8" s="156" t="str">
        <f>'6 Dec-19 Dec'!L8</f>
        <v>Percent</v>
      </c>
    </row>
    <row r="9" spans="1:12" ht="27.75" customHeight="1" thickBot="1" x14ac:dyDescent="0.5">
      <c r="A9" s="150" t="s">
        <v>5</v>
      </c>
      <c r="B9" s="354"/>
      <c r="C9" s="354"/>
      <c r="D9" s="157"/>
      <c r="E9" s="157"/>
      <c r="F9" s="157"/>
      <c r="G9" s="157"/>
      <c r="H9" s="157"/>
      <c r="I9" s="157"/>
      <c r="J9" s="157"/>
      <c r="K9" s="158" t="s">
        <v>6</v>
      </c>
      <c r="L9" s="159" t="str">
        <f>'6 Dec-19 Dec'!L9</f>
        <v>Fall 2026</v>
      </c>
    </row>
    <row r="10" spans="1:12" ht="17.5" thickBot="1" x14ac:dyDescent="0.5">
      <c r="A10" s="150" t="s">
        <v>7</v>
      </c>
      <c r="B10" s="160">
        <f>'30 Aug-12 Sep'!B10</f>
        <v>0</v>
      </c>
      <c r="C10" s="158" t="s">
        <v>8</v>
      </c>
      <c r="D10" s="157"/>
      <c r="E10" s="157"/>
      <c r="F10" s="157"/>
      <c r="G10" s="161">
        <f>'6 Dec-19 Dec'!G10</f>
        <v>0</v>
      </c>
      <c r="H10" s="157"/>
      <c r="I10" s="157"/>
      <c r="J10" s="355" t="s">
        <v>21</v>
      </c>
      <c r="K10" s="356"/>
      <c r="L10" s="162">
        <f>IF(G10&lt;1,0,(B10-'6 Dec-19 Dec'!J36)/G10)</f>
        <v>0</v>
      </c>
    </row>
    <row r="11" spans="1:12" ht="39" customHeight="1" thickBot="1" x14ac:dyDescent="0.5">
      <c r="A11" s="357" t="s">
        <v>9</v>
      </c>
      <c r="B11" s="358"/>
      <c r="C11" s="358"/>
      <c r="D11" s="163"/>
      <c r="E11" s="163"/>
      <c r="F11" s="163"/>
      <c r="G11" s="164">
        <f>L10/4</f>
        <v>0</v>
      </c>
      <c r="H11" s="157"/>
      <c r="I11" s="157"/>
      <c r="J11" s="157"/>
      <c r="K11" s="157"/>
      <c r="L11" s="165"/>
    </row>
    <row r="12" spans="1:12" ht="20" thickBot="1" x14ac:dyDescent="0.5">
      <c r="A12" s="333"/>
      <c r="B12" s="334"/>
      <c r="C12" s="334"/>
      <c r="D12" s="334"/>
      <c r="E12" s="334"/>
      <c r="F12" s="334"/>
      <c r="G12" s="334"/>
      <c r="H12" s="334"/>
      <c r="I12" s="334"/>
      <c r="J12" s="334"/>
      <c r="K12" s="334"/>
      <c r="L12" s="335"/>
    </row>
    <row r="13" spans="1:12" ht="65.25" customHeight="1" thickTop="1" x14ac:dyDescent="0.45">
      <c r="A13" s="300" t="s">
        <v>12</v>
      </c>
      <c r="B13" s="229" t="s">
        <v>75</v>
      </c>
      <c r="C13" s="230" t="s">
        <v>17</v>
      </c>
      <c r="D13" s="231" t="s">
        <v>14</v>
      </c>
      <c r="E13" s="232" t="s">
        <v>76</v>
      </c>
      <c r="F13" s="233"/>
      <c r="G13" s="234" t="s">
        <v>15</v>
      </c>
      <c r="H13" s="235" t="s">
        <v>76</v>
      </c>
      <c r="I13" s="231"/>
      <c r="J13" s="236" t="s">
        <v>14</v>
      </c>
      <c r="K13" s="229" t="s">
        <v>16</v>
      </c>
      <c r="L13" s="175" t="s">
        <v>18</v>
      </c>
    </row>
    <row r="14" spans="1:12" x14ac:dyDescent="0.45">
      <c r="A14" s="310"/>
      <c r="B14" s="66"/>
      <c r="C14" s="67"/>
      <c r="D14" s="192">
        <f>C14-B14</f>
        <v>0</v>
      </c>
      <c r="E14" s="193">
        <f>D14</f>
        <v>0</v>
      </c>
      <c r="F14" s="194">
        <f>E14*24</f>
        <v>0</v>
      </c>
      <c r="G14" s="71"/>
      <c r="H14" s="195">
        <f>G14</f>
        <v>0</v>
      </c>
      <c r="I14" s="193">
        <f>H14*24</f>
        <v>0</v>
      </c>
      <c r="J14" s="196">
        <f>F14-I14</f>
        <v>0</v>
      </c>
      <c r="K14" s="197">
        <f>J14*$G$10</f>
        <v>0</v>
      </c>
      <c r="L14" s="311">
        <f>L10-J14</f>
        <v>0</v>
      </c>
    </row>
    <row r="15" spans="1:12" x14ac:dyDescent="0.45">
      <c r="A15" s="310"/>
      <c r="B15" s="66"/>
      <c r="C15" s="67"/>
      <c r="D15" s="184">
        <f t="shared" ref="D15:D32" si="0">C15-B15</f>
        <v>0</v>
      </c>
      <c r="E15" s="185">
        <f t="shared" ref="E15:E32" si="1">D15</f>
        <v>0</v>
      </c>
      <c r="F15" s="186">
        <f t="shared" ref="F15:F32" si="2">E15*24</f>
        <v>0</v>
      </c>
      <c r="G15" s="71"/>
      <c r="H15" s="187">
        <f t="shared" ref="H15:H32" si="3">G15</f>
        <v>0</v>
      </c>
      <c r="I15" s="185">
        <f t="shared" ref="I15:I32" si="4">H15*24</f>
        <v>0</v>
      </c>
      <c r="J15" s="188">
        <f t="shared" ref="J15:J32" si="5">F15-I15</f>
        <v>0</v>
      </c>
      <c r="K15" s="189">
        <f t="shared" ref="K15:K32" si="6">J15*$G$10</f>
        <v>0</v>
      </c>
      <c r="L15" s="311">
        <f>L14-J15</f>
        <v>0</v>
      </c>
    </row>
    <row r="16" spans="1:12" x14ac:dyDescent="0.45">
      <c r="A16" s="310"/>
      <c r="B16" s="66"/>
      <c r="C16" s="67"/>
      <c r="D16" s="177">
        <f t="shared" si="0"/>
        <v>0</v>
      </c>
      <c r="E16" s="178">
        <f t="shared" si="1"/>
        <v>0</v>
      </c>
      <c r="F16" s="179">
        <f t="shared" si="2"/>
        <v>0</v>
      </c>
      <c r="G16" s="71"/>
      <c r="H16" s="180">
        <f t="shared" si="3"/>
        <v>0</v>
      </c>
      <c r="I16" s="178">
        <f t="shared" si="4"/>
        <v>0</v>
      </c>
      <c r="J16" s="181">
        <f t="shared" si="5"/>
        <v>0</v>
      </c>
      <c r="K16" s="182">
        <f t="shared" si="6"/>
        <v>0</v>
      </c>
      <c r="L16" s="311">
        <f t="shared" ref="L16:L32" si="7">L15-J16</f>
        <v>0</v>
      </c>
    </row>
    <row r="17" spans="1:12" x14ac:dyDescent="0.45">
      <c r="A17" s="310"/>
      <c r="B17" s="66"/>
      <c r="C17" s="67"/>
      <c r="D17" s="192">
        <f t="shared" si="0"/>
        <v>0</v>
      </c>
      <c r="E17" s="193">
        <f t="shared" si="1"/>
        <v>0</v>
      </c>
      <c r="F17" s="194">
        <f t="shared" si="2"/>
        <v>0</v>
      </c>
      <c r="G17" s="71"/>
      <c r="H17" s="195">
        <f t="shared" si="3"/>
        <v>0</v>
      </c>
      <c r="I17" s="193">
        <f t="shared" si="4"/>
        <v>0</v>
      </c>
      <c r="J17" s="196">
        <f t="shared" si="5"/>
        <v>0</v>
      </c>
      <c r="K17" s="197">
        <f t="shared" si="6"/>
        <v>0</v>
      </c>
      <c r="L17" s="312">
        <f t="shared" si="7"/>
        <v>0</v>
      </c>
    </row>
    <row r="18" spans="1:12" x14ac:dyDescent="0.45">
      <c r="A18" s="310"/>
      <c r="B18" s="66"/>
      <c r="C18" s="67"/>
      <c r="D18" s="184">
        <f t="shared" si="0"/>
        <v>0</v>
      </c>
      <c r="E18" s="185">
        <f t="shared" si="1"/>
        <v>0</v>
      </c>
      <c r="F18" s="186">
        <f t="shared" si="2"/>
        <v>0</v>
      </c>
      <c r="G18" s="71"/>
      <c r="H18" s="187">
        <f t="shared" si="3"/>
        <v>0</v>
      </c>
      <c r="I18" s="185">
        <f t="shared" si="4"/>
        <v>0</v>
      </c>
      <c r="J18" s="188">
        <f t="shared" si="5"/>
        <v>0</v>
      </c>
      <c r="K18" s="189">
        <f t="shared" si="6"/>
        <v>0</v>
      </c>
      <c r="L18" s="312">
        <f t="shared" si="7"/>
        <v>0</v>
      </c>
    </row>
    <row r="19" spans="1:12" x14ac:dyDescent="0.45">
      <c r="A19" s="310"/>
      <c r="B19" s="66"/>
      <c r="C19" s="67"/>
      <c r="D19" s="177">
        <f t="shared" si="0"/>
        <v>0</v>
      </c>
      <c r="E19" s="178">
        <f t="shared" si="1"/>
        <v>0</v>
      </c>
      <c r="F19" s="179">
        <f t="shared" si="2"/>
        <v>0</v>
      </c>
      <c r="G19" s="71"/>
      <c r="H19" s="180">
        <f t="shared" si="3"/>
        <v>0</v>
      </c>
      <c r="I19" s="178">
        <f t="shared" si="4"/>
        <v>0</v>
      </c>
      <c r="J19" s="181">
        <f t="shared" si="5"/>
        <v>0</v>
      </c>
      <c r="K19" s="182">
        <f t="shared" si="6"/>
        <v>0</v>
      </c>
      <c r="L19" s="190">
        <f t="shared" si="7"/>
        <v>0</v>
      </c>
    </row>
    <row r="20" spans="1:12" x14ac:dyDescent="0.45">
      <c r="A20" s="310"/>
      <c r="B20" s="66"/>
      <c r="C20" s="67"/>
      <c r="D20" s="192">
        <f t="shared" si="0"/>
        <v>0</v>
      </c>
      <c r="E20" s="193">
        <f t="shared" si="1"/>
        <v>0</v>
      </c>
      <c r="F20" s="194">
        <f t="shared" si="2"/>
        <v>0</v>
      </c>
      <c r="G20" s="71"/>
      <c r="H20" s="195">
        <f t="shared" si="3"/>
        <v>0</v>
      </c>
      <c r="I20" s="193">
        <f t="shared" si="4"/>
        <v>0</v>
      </c>
      <c r="J20" s="196">
        <f t="shared" si="5"/>
        <v>0</v>
      </c>
      <c r="K20" s="197">
        <f t="shared" si="6"/>
        <v>0</v>
      </c>
      <c r="L20" s="311">
        <f t="shared" si="7"/>
        <v>0</v>
      </c>
    </row>
    <row r="21" spans="1:12" x14ac:dyDescent="0.45">
      <c r="A21" s="310"/>
      <c r="B21" s="66"/>
      <c r="C21" s="67"/>
      <c r="D21" s="192">
        <f t="shared" si="0"/>
        <v>0</v>
      </c>
      <c r="E21" s="193">
        <f t="shared" si="1"/>
        <v>0</v>
      </c>
      <c r="F21" s="194">
        <f t="shared" si="2"/>
        <v>0</v>
      </c>
      <c r="G21" s="71"/>
      <c r="H21" s="195">
        <f t="shared" si="3"/>
        <v>0</v>
      </c>
      <c r="I21" s="193">
        <f t="shared" si="4"/>
        <v>0</v>
      </c>
      <c r="J21" s="196">
        <f t="shared" si="5"/>
        <v>0</v>
      </c>
      <c r="K21" s="197">
        <f t="shared" si="6"/>
        <v>0</v>
      </c>
      <c r="L21" s="311">
        <f t="shared" si="7"/>
        <v>0</v>
      </c>
    </row>
    <row r="22" spans="1:12" x14ac:dyDescent="0.45">
      <c r="A22" s="310"/>
      <c r="B22" s="66"/>
      <c r="C22" s="67"/>
      <c r="D22" s="192">
        <f t="shared" si="0"/>
        <v>0</v>
      </c>
      <c r="E22" s="193">
        <f t="shared" si="1"/>
        <v>0</v>
      </c>
      <c r="F22" s="194">
        <f t="shared" si="2"/>
        <v>0</v>
      </c>
      <c r="G22" s="71"/>
      <c r="H22" s="195">
        <f t="shared" si="3"/>
        <v>0</v>
      </c>
      <c r="I22" s="193">
        <f t="shared" si="4"/>
        <v>0</v>
      </c>
      <c r="J22" s="196">
        <f t="shared" si="5"/>
        <v>0</v>
      </c>
      <c r="K22" s="197">
        <f t="shared" si="6"/>
        <v>0</v>
      </c>
      <c r="L22" s="311">
        <f t="shared" si="7"/>
        <v>0</v>
      </c>
    </row>
    <row r="23" spans="1:12" x14ac:dyDescent="0.45">
      <c r="A23" s="310"/>
      <c r="B23" s="66"/>
      <c r="C23" s="67"/>
      <c r="D23" s="192">
        <f t="shared" si="0"/>
        <v>0</v>
      </c>
      <c r="E23" s="193">
        <f t="shared" si="1"/>
        <v>0</v>
      </c>
      <c r="F23" s="194">
        <f t="shared" si="2"/>
        <v>0</v>
      </c>
      <c r="G23" s="71"/>
      <c r="H23" s="195">
        <f t="shared" si="3"/>
        <v>0</v>
      </c>
      <c r="I23" s="193">
        <f t="shared" si="4"/>
        <v>0</v>
      </c>
      <c r="J23" s="196">
        <f t="shared" si="5"/>
        <v>0</v>
      </c>
      <c r="K23" s="197">
        <f t="shared" si="6"/>
        <v>0</v>
      </c>
      <c r="L23" s="311">
        <f t="shared" si="7"/>
        <v>0</v>
      </c>
    </row>
    <row r="24" spans="1:12" x14ac:dyDescent="0.45">
      <c r="A24" s="310"/>
      <c r="B24" s="66"/>
      <c r="C24" s="67"/>
      <c r="D24" s="192">
        <f t="shared" si="0"/>
        <v>0</v>
      </c>
      <c r="E24" s="193">
        <f t="shared" si="1"/>
        <v>0</v>
      </c>
      <c r="F24" s="194">
        <f t="shared" si="2"/>
        <v>0</v>
      </c>
      <c r="G24" s="71"/>
      <c r="H24" s="195">
        <f t="shared" si="3"/>
        <v>0</v>
      </c>
      <c r="I24" s="193">
        <f t="shared" si="4"/>
        <v>0</v>
      </c>
      <c r="J24" s="196">
        <f t="shared" si="5"/>
        <v>0</v>
      </c>
      <c r="K24" s="197">
        <f t="shared" si="6"/>
        <v>0</v>
      </c>
      <c r="L24" s="312">
        <f t="shared" si="7"/>
        <v>0</v>
      </c>
    </row>
    <row r="25" spans="1:12" x14ac:dyDescent="0.45">
      <c r="A25" s="310"/>
      <c r="B25" s="66"/>
      <c r="C25" s="67"/>
      <c r="D25" s="192">
        <f t="shared" si="0"/>
        <v>0</v>
      </c>
      <c r="E25" s="193">
        <f t="shared" si="1"/>
        <v>0</v>
      </c>
      <c r="F25" s="194">
        <f t="shared" si="2"/>
        <v>0</v>
      </c>
      <c r="G25" s="71"/>
      <c r="H25" s="195">
        <f t="shared" si="3"/>
        <v>0</v>
      </c>
      <c r="I25" s="193">
        <f t="shared" si="4"/>
        <v>0</v>
      </c>
      <c r="J25" s="196">
        <f t="shared" si="5"/>
        <v>0</v>
      </c>
      <c r="K25" s="197">
        <f t="shared" si="6"/>
        <v>0</v>
      </c>
      <c r="L25" s="190">
        <f t="shared" si="7"/>
        <v>0</v>
      </c>
    </row>
    <row r="26" spans="1:12" x14ac:dyDescent="0.45">
      <c r="A26" s="310"/>
      <c r="B26" s="66"/>
      <c r="C26" s="67"/>
      <c r="D26" s="192">
        <f t="shared" si="0"/>
        <v>0</v>
      </c>
      <c r="E26" s="193">
        <f t="shared" si="1"/>
        <v>0</v>
      </c>
      <c r="F26" s="194">
        <f t="shared" si="2"/>
        <v>0</v>
      </c>
      <c r="G26" s="71"/>
      <c r="H26" s="195">
        <f t="shared" si="3"/>
        <v>0</v>
      </c>
      <c r="I26" s="193">
        <f t="shared" si="4"/>
        <v>0</v>
      </c>
      <c r="J26" s="196">
        <f t="shared" si="5"/>
        <v>0</v>
      </c>
      <c r="K26" s="197">
        <f t="shared" si="6"/>
        <v>0</v>
      </c>
      <c r="L26" s="311">
        <f t="shared" si="7"/>
        <v>0</v>
      </c>
    </row>
    <row r="27" spans="1:12" x14ac:dyDescent="0.45">
      <c r="A27" s="310"/>
      <c r="B27" s="66"/>
      <c r="C27" s="67"/>
      <c r="D27" s="192">
        <f t="shared" si="0"/>
        <v>0</v>
      </c>
      <c r="E27" s="193">
        <f t="shared" si="1"/>
        <v>0</v>
      </c>
      <c r="F27" s="194">
        <f t="shared" si="2"/>
        <v>0</v>
      </c>
      <c r="G27" s="71"/>
      <c r="H27" s="195">
        <f t="shared" si="3"/>
        <v>0</v>
      </c>
      <c r="I27" s="193">
        <f t="shared" si="4"/>
        <v>0</v>
      </c>
      <c r="J27" s="196">
        <f t="shared" si="5"/>
        <v>0</v>
      </c>
      <c r="K27" s="197">
        <f t="shared" si="6"/>
        <v>0</v>
      </c>
      <c r="L27" s="311">
        <f t="shared" si="7"/>
        <v>0</v>
      </c>
    </row>
    <row r="28" spans="1:12" x14ac:dyDescent="0.45">
      <c r="A28" s="310"/>
      <c r="B28" s="66"/>
      <c r="C28" s="67"/>
      <c r="D28" s="184">
        <f t="shared" si="0"/>
        <v>0</v>
      </c>
      <c r="E28" s="185">
        <f t="shared" si="1"/>
        <v>0</v>
      </c>
      <c r="F28" s="186">
        <f t="shared" si="2"/>
        <v>0</v>
      </c>
      <c r="G28" s="71"/>
      <c r="H28" s="187">
        <f t="shared" si="3"/>
        <v>0</v>
      </c>
      <c r="I28" s="185">
        <f t="shared" si="4"/>
        <v>0</v>
      </c>
      <c r="J28" s="188">
        <f t="shared" si="5"/>
        <v>0</v>
      </c>
      <c r="K28" s="189">
        <f t="shared" si="6"/>
        <v>0</v>
      </c>
      <c r="L28" s="311">
        <f t="shared" si="7"/>
        <v>0</v>
      </c>
    </row>
    <row r="29" spans="1:12" x14ac:dyDescent="0.45">
      <c r="A29" s="310"/>
      <c r="B29" s="66"/>
      <c r="C29" s="67"/>
      <c r="D29" s="177">
        <f t="shared" si="0"/>
        <v>0</v>
      </c>
      <c r="E29" s="178">
        <f t="shared" si="1"/>
        <v>0</v>
      </c>
      <c r="F29" s="179">
        <f t="shared" si="2"/>
        <v>0</v>
      </c>
      <c r="G29" s="71"/>
      <c r="H29" s="180">
        <f t="shared" si="3"/>
        <v>0</v>
      </c>
      <c r="I29" s="178">
        <f t="shared" si="4"/>
        <v>0</v>
      </c>
      <c r="J29" s="181">
        <f t="shared" si="5"/>
        <v>0</v>
      </c>
      <c r="K29" s="182">
        <f t="shared" si="6"/>
        <v>0</v>
      </c>
      <c r="L29" s="311">
        <f t="shared" si="7"/>
        <v>0</v>
      </c>
    </row>
    <row r="30" spans="1:12" x14ac:dyDescent="0.45">
      <c r="A30" s="310"/>
      <c r="B30" s="66"/>
      <c r="C30" s="67"/>
      <c r="D30" s="192">
        <f t="shared" si="0"/>
        <v>0</v>
      </c>
      <c r="E30" s="193">
        <f t="shared" si="1"/>
        <v>0</v>
      </c>
      <c r="F30" s="194">
        <f t="shared" si="2"/>
        <v>0</v>
      </c>
      <c r="G30" s="71"/>
      <c r="H30" s="195">
        <f t="shared" si="3"/>
        <v>0</v>
      </c>
      <c r="I30" s="193">
        <f t="shared" si="4"/>
        <v>0</v>
      </c>
      <c r="J30" s="196">
        <f t="shared" si="5"/>
        <v>0</v>
      </c>
      <c r="K30" s="197">
        <f t="shared" si="6"/>
        <v>0</v>
      </c>
      <c r="L30" s="311">
        <f t="shared" si="7"/>
        <v>0</v>
      </c>
    </row>
    <row r="31" spans="1:12" x14ac:dyDescent="0.45">
      <c r="A31" s="310"/>
      <c r="B31" s="66"/>
      <c r="C31" s="67"/>
      <c r="D31" s="192">
        <f t="shared" si="0"/>
        <v>0</v>
      </c>
      <c r="E31" s="193">
        <f t="shared" si="1"/>
        <v>0</v>
      </c>
      <c r="F31" s="194">
        <f t="shared" si="2"/>
        <v>0</v>
      </c>
      <c r="G31" s="71"/>
      <c r="H31" s="195">
        <f t="shared" si="3"/>
        <v>0</v>
      </c>
      <c r="I31" s="193">
        <f t="shared" si="4"/>
        <v>0</v>
      </c>
      <c r="J31" s="196">
        <f t="shared" si="5"/>
        <v>0</v>
      </c>
      <c r="K31" s="197">
        <f t="shared" si="6"/>
        <v>0</v>
      </c>
      <c r="L31" s="311">
        <f t="shared" si="7"/>
        <v>0</v>
      </c>
    </row>
    <row r="32" spans="1:12" ht="17.5" thickBot="1" x14ac:dyDescent="0.5">
      <c r="A32" s="310"/>
      <c r="B32" s="66"/>
      <c r="C32" s="67"/>
      <c r="D32" s="303">
        <f t="shared" si="0"/>
        <v>0</v>
      </c>
      <c r="E32" s="304">
        <f t="shared" si="1"/>
        <v>0</v>
      </c>
      <c r="F32" s="305">
        <f t="shared" si="2"/>
        <v>0</v>
      </c>
      <c r="G32" s="71"/>
      <c r="H32" s="306">
        <f t="shared" si="3"/>
        <v>0</v>
      </c>
      <c r="I32" s="304">
        <f t="shared" si="4"/>
        <v>0</v>
      </c>
      <c r="J32" s="202">
        <f t="shared" si="5"/>
        <v>0</v>
      </c>
      <c r="K32" s="203">
        <f t="shared" si="6"/>
        <v>0</v>
      </c>
      <c r="L32" s="313">
        <f t="shared" si="7"/>
        <v>0</v>
      </c>
    </row>
    <row r="33" spans="1:18" ht="18" thickTop="1" thickBot="1" x14ac:dyDescent="0.5">
      <c r="A33" s="449" t="s">
        <v>13</v>
      </c>
      <c r="B33" s="450"/>
      <c r="C33" s="450"/>
      <c r="D33" s="450"/>
      <c r="E33" s="450"/>
      <c r="F33" s="450"/>
      <c r="G33" s="450"/>
      <c r="H33" s="450"/>
      <c r="I33" s="450"/>
      <c r="J33" s="450"/>
      <c r="K33" s="450"/>
      <c r="L33" s="451"/>
    </row>
    <row r="34" spans="1:18" ht="17.5" thickTop="1" x14ac:dyDescent="0.45">
      <c r="A34" s="163"/>
      <c r="B34" s="163"/>
      <c r="C34" s="163"/>
      <c r="D34" s="163"/>
      <c r="E34" s="163"/>
      <c r="F34" s="163"/>
      <c r="G34" s="163"/>
      <c r="H34" s="163"/>
      <c r="I34" s="163"/>
      <c r="J34" s="163"/>
      <c r="K34" s="163"/>
      <c r="L34" s="163"/>
    </row>
    <row r="35" spans="1:18" ht="21" customHeight="1" x14ac:dyDescent="0.55000000000000004">
      <c r="B35" s="338" t="s">
        <v>77</v>
      </c>
      <c r="C35" s="339"/>
      <c r="D35" s="163"/>
      <c r="E35" s="163"/>
      <c r="F35" s="163"/>
      <c r="G35" s="163"/>
      <c r="H35" s="163"/>
      <c r="I35" s="163"/>
      <c r="J35" s="340" t="str">
        <f>'6 Dec-19 Dec'!J35:L35</f>
        <v>Fall Semester TOTAL</v>
      </c>
      <c r="K35" s="341"/>
      <c r="L35" s="341"/>
      <c r="M35" s="163"/>
    </row>
    <row r="36" spans="1:18" ht="20" x14ac:dyDescent="0.55000000000000004">
      <c r="A36" s="25" t="s">
        <v>16</v>
      </c>
      <c r="B36" s="342">
        <f>G10*B37</f>
        <v>0</v>
      </c>
      <c r="C36" s="343"/>
      <c r="D36" s="240"/>
      <c r="E36" s="240"/>
      <c r="F36" s="240"/>
      <c r="G36" s="240"/>
      <c r="H36" s="240"/>
      <c r="I36" s="240"/>
      <c r="J36" s="342">
        <f>'30 Aug-12 Sep'!B36+'12 Sep-26 Sep'!B36+'27 Sep-10 Oct'!B36+'11 Oct-24 Oct'!B36+'25 Oct-7 Nov'!B36+'8 Nov-21 Nov'!B36+'22 Nov-5 Dec'!B36+'6 Dec-19 Dec'!B36+B36</f>
        <v>0</v>
      </c>
      <c r="K36" s="344"/>
      <c r="L36" s="344"/>
      <c r="M36" s="163"/>
    </row>
    <row r="37" spans="1:18" s="216" customFormat="1" ht="23.5" x14ac:dyDescent="0.65">
      <c r="A37" s="210" t="s">
        <v>14</v>
      </c>
      <c r="B37" s="345">
        <f>SUM(J14:J32)</f>
        <v>0</v>
      </c>
      <c r="C37" s="346"/>
      <c r="D37" s="307"/>
      <c r="E37" s="307"/>
      <c r="F37" s="307"/>
      <c r="G37" s="307"/>
      <c r="H37" s="307"/>
      <c r="I37" s="307"/>
      <c r="J37" s="475">
        <f>'30 Aug-12 Sep'!B37+'12 Sep-26 Sep'!B37+'27 Sep-10 Oct'!B37+'11 Oct-24 Oct'!B37+'25 Oct-7 Nov'!B37+'8 Nov-21 Nov'!B37+'22 Nov-5 Dec'!B37+'6 Dec-19 Dec'!B37+B37</f>
        <v>0</v>
      </c>
      <c r="K37" s="344"/>
      <c r="L37" s="344"/>
      <c r="M37" s="215"/>
    </row>
    <row r="38" spans="1:18" s="216" customFormat="1" ht="23.5" x14ac:dyDescent="0.65">
      <c r="A38" s="210"/>
      <c r="B38" s="217"/>
      <c r="C38" s="328" t="s">
        <v>88</v>
      </c>
      <c r="D38" s="329"/>
      <c r="E38" s="329"/>
      <c r="F38" s="329"/>
      <c r="G38" s="329"/>
      <c r="H38" s="329"/>
      <c r="I38" s="329"/>
      <c r="J38" s="329"/>
      <c r="K38" s="217">
        <f>L32</f>
        <v>0</v>
      </c>
      <c r="L38" s="218"/>
      <c r="M38" s="215"/>
    </row>
    <row r="39" spans="1:18" ht="43.5" customHeight="1" x14ac:dyDescent="0.45">
      <c r="A39" s="321"/>
      <c r="B39" s="321"/>
      <c r="C39" s="321"/>
      <c r="D39" s="163"/>
      <c r="E39" s="163"/>
      <c r="F39" s="163"/>
      <c r="H39" s="163"/>
      <c r="I39" s="163"/>
      <c r="J39" s="163"/>
      <c r="K39" s="219">
        <f ca="1">TODAY()</f>
        <v>46251</v>
      </c>
      <c r="L39" s="163"/>
      <c r="M39" s="163"/>
    </row>
    <row r="40" spans="1:18" x14ac:dyDescent="0.45">
      <c r="A40" s="322" t="s">
        <v>19</v>
      </c>
      <c r="B40" s="476"/>
      <c r="C40" s="476"/>
      <c r="D40" s="163"/>
      <c r="E40" s="163"/>
      <c r="F40" s="163"/>
      <c r="H40" s="163"/>
      <c r="I40" s="163"/>
      <c r="J40" s="163"/>
      <c r="K40" s="220" t="s">
        <v>12</v>
      </c>
      <c r="L40" s="163"/>
      <c r="M40" s="163"/>
    </row>
    <row r="41" spans="1:18" ht="18.5" x14ac:dyDescent="0.45">
      <c r="A41" s="246" t="s">
        <v>110</v>
      </c>
      <c r="B41" s="308" t="str">
        <f>'Fall 2026 Pay Schedule '!C21</f>
        <v>Friday, January 15th, 2026</v>
      </c>
      <c r="C41" s="246"/>
      <c r="D41" s="163"/>
      <c r="E41" s="163"/>
      <c r="F41" s="163"/>
      <c r="G41" s="163"/>
      <c r="H41" s="163"/>
      <c r="I41" s="163"/>
      <c r="J41" s="163"/>
      <c r="K41" s="163"/>
      <c r="L41" s="163"/>
    </row>
    <row r="42" spans="1:18" ht="35.25" customHeight="1" thickBot="1" x14ac:dyDescent="0.5">
      <c r="A42" s="320"/>
      <c r="B42" s="320"/>
      <c r="C42" s="320"/>
    </row>
    <row r="43" spans="1:18" x14ac:dyDescent="0.45">
      <c r="A43" s="454" t="s">
        <v>86</v>
      </c>
      <c r="B43" s="455"/>
      <c r="C43" s="455"/>
      <c r="F43" s="224" t="s">
        <v>12</v>
      </c>
    </row>
    <row r="44" spans="1:18" ht="21.75" customHeight="1" x14ac:dyDescent="0.45">
      <c r="A44" s="321" t="s">
        <v>87</v>
      </c>
      <c r="B44" s="356"/>
      <c r="C44" s="356"/>
      <c r="D44" s="356"/>
      <c r="E44" s="356"/>
      <c r="F44" s="356"/>
      <c r="G44" s="356"/>
      <c r="H44" s="356"/>
      <c r="I44" s="356"/>
      <c r="J44" s="356"/>
      <c r="K44" s="356"/>
      <c r="L44" s="356"/>
      <c r="M44" s="225"/>
      <c r="N44" s="225"/>
      <c r="O44" s="225"/>
      <c r="P44" s="225"/>
    </row>
    <row r="45" spans="1:18" ht="63.75" customHeight="1" x14ac:dyDescent="0.45">
      <c r="A45" s="323" t="s">
        <v>106</v>
      </c>
      <c r="B45" s="324"/>
      <c r="C45" s="324"/>
      <c r="D45" s="324"/>
      <c r="E45" s="324"/>
      <c r="F45" s="324"/>
      <c r="G45" s="324"/>
      <c r="H45" s="324"/>
      <c r="I45" s="324"/>
      <c r="J45" s="324"/>
      <c r="K45" s="324"/>
      <c r="L45" s="324"/>
      <c r="M45" s="324"/>
      <c r="N45" s="324"/>
      <c r="O45" s="24"/>
      <c r="P45" s="24"/>
      <c r="Q45" s="24"/>
      <c r="R45" s="24"/>
    </row>
    <row r="46" spans="1:18" ht="42" customHeight="1" x14ac:dyDescent="0.45">
      <c r="A46" s="323" t="s">
        <v>107</v>
      </c>
      <c r="B46" s="324"/>
      <c r="C46" s="324"/>
      <c r="D46" s="324"/>
      <c r="E46" s="324"/>
      <c r="F46" s="324"/>
      <c r="G46" s="324"/>
      <c r="H46" s="324"/>
      <c r="I46" s="324"/>
      <c r="J46" s="324"/>
      <c r="K46" s="324"/>
      <c r="L46" s="324"/>
      <c r="M46" s="324"/>
      <c r="N46" s="226"/>
      <c r="O46" s="24"/>
      <c r="P46" s="24"/>
      <c r="Q46" s="24"/>
      <c r="R46" s="24"/>
    </row>
    <row r="47" spans="1:18" ht="27.75" customHeight="1" x14ac:dyDescent="0.45">
      <c r="A47" s="227" t="s">
        <v>20</v>
      </c>
      <c r="B47" s="325"/>
      <c r="C47" s="326"/>
      <c r="D47" s="327"/>
      <c r="E47" s="327"/>
      <c r="F47" s="327"/>
      <c r="G47" s="326"/>
      <c r="H47" s="326"/>
      <c r="I47" s="326"/>
      <c r="J47" s="326"/>
      <c r="K47" s="326"/>
      <c r="L47" s="326"/>
    </row>
    <row r="48" spans="1:18" x14ac:dyDescent="0.45">
      <c r="B48" s="319"/>
      <c r="C48" s="319"/>
      <c r="D48" s="319"/>
      <c r="E48" s="319"/>
      <c r="F48" s="319"/>
      <c r="G48" s="319"/>
      <c r="H48" s="319"/>
      <c r="I48" s="319"/>
      <c r="J48" s="319"/>
      <c r="K48" s="319"/>
      <c r="L48" s="319"/>
    </row>
    <row r="49" spans="1:12" s="157" customFormat="1" ht="24.75" customHeight="1" x14ac:dyDescent="0.45">
      <c r="A49" s="317" t="s">
        <v>92</v>
      </c>
      <c r="B49" s="317"/>
      <c r="C49" s="317"/>
      <c r="D49" s="317"/>
      <c r="E49" s="317"/>
      <c r="F49" s="317"/>
      <c r="G49" s="317"/>
      <c r="H49" s="317"/>
      <c r="I49" s="317"/>
      <c r="J49" s="317"/>
      <c r="K49" s="317"/>
      <c r="L49" s="317"/>
    </row>
    <row r="50" spans="1:12" s="157" customFormat="1" x14ac:dyDescent="0.45">
      <c r="A50" s="318" t="s">
        <v>96</v>
      </c>
      <c r="B50" s="318"/>
      <c r="C50" s="318"/>
      <c r="D50" s="318"/>
      <c r="E50" s="318"/>
      <c r="F50" s="318"/>
      <c r="G50" s="318"/>
      <c r="H50" s="318"/>
      <c r="I50" s="318"/>
      <c r="J50" s="318"/>
      <c r="K50" s="318"/>
      <c r="L50" s="318"/>
    </row>
    <row r="51" spans="1:12" hidden="1" x14ac:dyDescent="0.45"/>
    <row r="52" spans="1:12" s="34" customFormat="1" ht="15" hidden="1" x14ac:dyDescent="0.3">
      <c r="A52" s="120" t="s">
        <v>22</v>
      </c>
      <c r="J52" s="34" t="s">
        <v>85</v>
      </c>
      <c r="K52" s="121"/>
    </row>
    <row r="53" spans="1:12" s="34" customFormat="1" ht="15" hidden="1" x14ac:dyDescent="0.3">
      <c r="A53" s="122"/>
      <c r="J53" s="121">
        <v>0.05</v>
      </c>
    </row>
    <row r="54" spans="1:12" s="34" customFormat="1" ht="15" hidden="1" x14ac:dyDescent="0.3">
      <c r="A54" s="122" t="s">
        <v>118</v>
      </c>
      <c r="J54" s="121">
        <v>0.1</v>
      </c>
    </row>
    <row r="55" spans="1:12" s="34" customFormat="1" ht="15" hidden="1" x14ac:dyDescent="0.3">
      <c r="A55" s="122" t="s">
        <v>119</v>
      </c>
      <c r="J55" s="121">
        <v>0.15</v>
      </c>
    </row>
    <row r="56" spans="1:12" s="34" customFormat="1" ht="15" hidden="1" x14ac:dyDescent="0.3">
      <c r="A56" s="122" t="s">
        <v>120</v>
      </c>
      <c r="J56" s="121">
        <v>0.2</v>
      </c>
    </row>
    <row r="57" spans="1:12" s="34" customFormat="1" ht="15" hidden="1" x14ac:dyDescent="0.3">
      <c r="A57" s="122" t="s">
        <v>121</v>
      </c>
      <c r="J57" s="121">
        <v>0.25</v>
      </c>
    </row>
    <row r="58" spans="1:12" s="34" customFormat="1" ht="15" hidden="1" x14ac:dyDescent="0.3">
      <c r="A58" s="122" t="s">
        <v>122</v>
      </c>
      <c r="J58" s="121">
        <v>0.3</v>
      </c>
    </row>
    <row r="59" spans="1:12" s="34" customFormat="1" ht="15" hidden="1" x14ac:dyDescent="0.3">
      <c r="A59" s="122" t="s">
        <v>123</v>
      </c>
      <c r="J59" s="121">
        <v>0.33</v>
      </c>
    </row>
    <row r="60" spans="1:12" s="34" customFormat="1" ht="15" hidden="1" x14ac:dyDescent="0.3">
      <c r="A60" s="122" t="s">
        <v>124</v>
      </c>
      <c r="J60" s="121">
        <v>0.34</v>
      </c>
    </row>
    <row r="61" spans="1:12" s="34" customFormat="1" ht="15" hidden="1" x14ac:dyDescent="0.3">
      <c r="A61" s="122" t="s">
        <v>125</v>
      </c>
      <c r="J61" s="121">
        <v>0.35</v>
      </c>
    </row>
    <row r="62" spans="1:12" s="34" customFormat="1" ht="15" hidden="1" x14ac:dyDescent="0.3">
      <c r="A62" s="122" t="s">
        <v>126</v>
      </c>
      <c r="J62" s="121">
        <v>0.4</v>
      </c>
    </row>
    <row r="63" spans="1:12" s="34" customFormat="1" ht="15" hidden="1" x14ac:dyDescent="0.3">
      <c r="A63" s="122" t="s">
        <v>127</v>
      </c>
      <c r="J63" s="121">
        <v>0.45</v>
      </c>
    </row>
    <row r="64" spans="1:12" s="34" customFormat="1" ht="15" hidden="1" x14ac:dyDescent="0.3">
      <c r="A64" s="122" t="s">
        <v>128</v>
      </c>
      <c r="J64" s="121">
        <v>0.5</v>
      </c>
    </row>
    <row r="65" spans="1:10" s="34" customFormat="1" ht="15" hidden="1" x14ac:dyDescent="0.3">
      <c r="A65" s="122" t="s">
        <v>129</v>
      </c>
      <c r="J65" s="121">
        <v>0.55000000000000004</v>
      </c>
    </row>
    <row r="66" spans="1:10" s="34" customFormat="1" ht="15" hidden="1" x14ac:dyDescent="0.3">
      <c r="A66" s="122" t="s">
        <v>130</v>
      </c>
      <c r="J66" s="121">
        <v>0.6</v>
      </c>
    </row>
    <row r="67" spans="1:10" s="34" customFormat="1" ht="15" hidden="1" x14ac:dyDescent="0.3">
      <c r="A67" s="122" t="s">
        <v>131</v>
      </c>
      <c r="J67" s="121">
        <v>0.65</v>
      </c>
    </row>
    <row r="68" spans="1:10" s="34" customFormat="1" ht="15" hidden="1" x14ac:dyDescent="0.3">
      <c r="A68" s="122" t="s">
        <v>132</v>
      </c>
      <c r="J68" s="121">
        <v>0.7</v>
      </c>
    </row>
    <row r="69" spans="1:10" s="34" customFormat="1" ht="15" hidden="1" x14ac:dyDescent="0.3">
      <c r="A69" s="122" t="s">
        <v>133</v>
      </c>
      <c r="J69" s="121">
        <v>0.75</v>
      </c>
    </row>
    <row r="70" spans="1:10" s="34" customFormat="1" ht="15" hidden="1" x14ac:dyDescent="0.3">
      <c r="A70" s="122" t="s">
        <v>134</v>
      </c>
      <c r="J70" s="121">
        <v>0.8</v>
      </c>
    </row>
    <row r="71" spans="1:10" s="34" customFormat="1" ht="15" hidden="1" x14ac:dyDescent="0.3">
      <c r="A71" s="122" t="s">
        <v>135</v>
      </c>
      <c r="J71" s="121">
        <v>0.85</v>
      </c>
    </row>
    <row r="72" spans="1:10" s="34" customFormat="1" ht="15" hidden="1" x14ac:dyDescent="0.3">
      <c r="A72" s="122" t="s">
        <v>136</v>
      </c>
      <c r="J72" s="121">
        <v>0.9</v>
      </c>
    </row>
    <row r="73" spans="1:10" s="34" customFormat="1" ht="15" hidden="1" x14ac:dyDescent="0.3">
      <c r="A73" s="122" t="s">
        <v>137</v>
      </c>
      <c r="J73" s="121">
        <v>0.95</v>
      </c>
    </row>
    <row r="74" spans="1:10" s="34" customFormat="1" ht="15" hidden="1" x14ac:dyDescent="0.3">
      <c r="A74" s="122" t="s">
        <v>138</v>
      </c>
      <c r="J74" s="121">
        <v>1</v>
      </c>
    </row>
    <row r="75" spans="1:10" s="34" customFormat="1" ht="15" hidden="1" x14ac:dyDescent="0.3">
      <c r="A75" s="122" t="s">
        <v>139</v>
      </c>
    </row>
    <row r="76" spans="1:10" s="34" customFormat="1" ht="15" hidden="1" x14ac:dyDescent="0.3">
      <c r="A76" s="122" t="s">
        <v>140</v>
      </c>
    </row>
    <row r="77" spans="1:10" s="34" customFormat="1" ht="15" hidden="1" x14ac:dyDescent="0.3">
      <c r="A77" s="122" t="s">
        <v>141</v>
      </c>
    </row>
    <row r="78" spans="1:10" s="34" customFormat="1" ht="15" hidden="1" x14ac:dyDescent="0.3">
      <c r="A78" s="122" t="s">
        <v>142</v>
      </c>
    </row>
    <row r="79" spans="1:10" s="34" customFormat="1" ht="15" hidden="1" x14ac:dyDescent="0.3">
      <c r="A79" s="122" t="s">
        <v>143</v>
      </c>
    </row>
    <row r="80" spans="1:10" s="34" customFormat="1" ht="15" hidden="1" x14ac:dyDescent="0.3">
      <c r="A80" s="122" t="s">
        <v>144</v>
      </c>
    </row>
    <row r="81" spans="1:1" s="34" customFormat="1" ht="15" hidden="1" x14ac:dyDescent="0.3">
      <c r="A81" s="122" t="s">
        <v>145</v>
      </c>
    </row>
    <row r="82" spans="1:1" s="34" customFormat="1" ht="15" hidden="1" x14ac:dyDescent="0.3">
      <c r="A82" s="122" t="s">
        <v>146</v>
      </c>
    </row>
    <row r="83" spans="1:1" s="34" customFormat="1" ht="15" hidden="1" x14ac:dyDescent="0.3">
      <c r="A83" s="122" t="s">
        <v>147</v>
      </c>
    </row>
    <row r="84" spans="1:1" s="34" customFormat="1" ht="15" hidden="1" x14ac:dyDescent="0.3">
      <c r="A84" s="122" t="s">
        <v>148</v>
      </c>
    </row>
    <row r="85" spans="1:1" s="34" customFormat="1" ht="15" hidden="1" x14ac:dyDescent="0.3">
      <c r="A85" s="122" t="s">
        <v>149</v>
      </c>
    </row>
    <row r="86" spans="1:1" s="34" customFormat="1" ht="15" hidden="1" x14ac:dyDescent="0.3">
      <c r="A86" s="122" t="s">
        <v>150</v>
      </c>
    </row>
    <row r="87" spans="1:1" s="34" customFormat="1" ht="15" hidden="1" x14ac:dyDescent="0.3">
      <c r="A87" s="122" t="s">
        <v>151</v>
      </c>
    </row>
    <row r="88" spans="1:1" s="34" customFormat="1" ht="15" hidden="1" x14ac:dyDescent="0.3">
      <c r="A88" s="122" t="s">
        <v>152</v>
      </c>
    </row>
    <row r="89" spans="1:1" s="34" customFormat="1" ht="15" hidden="1" x14ac:dyDescent="0.3">
      <c r="A89" s="122" t="s">
        <v>153</v>
      </c>
    </row>
    <row r="90" spans="1:1" s="34" customFormat="1" ht="15" hidden="1" x14ac:dyDescent="0.3">
      <c r="A90" s="122" t="s">
        <v>154</v>
      </c>
    </row>
    <row r="91" spans="1:1" s="34" customFormat="1" ht="15" hidden="1" x14ac:dyDescent="0.3">
      <c r="A91" s="122" t="s">
        <v>155</v>
      </c>
    </row>
    <row r="92" spans="1:1" s="34" customFormat="1" ht="15" hidden="1" x14ac:dyDescent="0.3">
      <c r="A92" s="122" t="s">
        <v>156</v>
      </c>
    </row>
    <row r="93" spans="1:1" s="34" customFormat="1" ht="15" hidden="1" x14ac:dyDescent="0.3">
      <c r="A93" s="122" t="s">
        <v>157</v>
      </c>
    </row>
    <row r="94" spans="1:1" s="34" customFormat="1" ht="15" hidden="1" x14ac:dyDescent="0.3">
      <c r="A94" s="122" t="s">
        <v>158</v>
      </c>
    </row>
    <row r="95" spans="1:1" s="34" customFormat="1" ht="15" hidden="1" x14ac:dyDescent="0.3">
      <c r="A95" s="122" t="s">
        <v>159</v>
      </c>
    </row>
    <row r="96" spans="1:1" s="34" customFormat="1" ht="15" hidden="1" x14ac:dyDescent="0.3">
      <c r="A96" s="122" t="s">
        <v>160</v>
      </c>
    </row>
    <row r="97" spans="1:1" s="34" customFormat="1" ht="15" hidden="1" x14ac:dyDescent="0.3">
      <c r="A97" s="122" t="s">
        <v>161</v>
      </c>
    </row>
    <row r="98" spans="1:1" s="34" customFormat="1" ht="15" hidden="1" x14ac:dyDescent="0.3">
      <c r="A98" s="122" t="s">
        <v>162</v>
      </c>
    </row>
    <row r="99" spans="1:1" s="34" customFormat="1" ht="15" hidden="1" x14ac:dyDescent="0.3">
      <c r="A99" s="122" t="s">
        <v>163</v>
      </c>
    </row>
    <row r="100" spans="1:1" s="34" customFormat="1" ht="15" hidden="1" x14ac:dyDescent="0.3">
      <c r="A100" s="122" t="s">
        <v>164</v>
      </c>
    </row>
    <row r="101" spans="1:1" s="34" customFormat="1" ht="15" hidden="1" x14ac:dyDescent="0.3">
      <c r="A101" s="122" t="s">
        <v>165</v>
      </c>
    </row>
    <row r="102" spans="1:1" s="34" customFormat="1" ht="15" hidden="1" x14ac:dyDescent="0.3">
      <c r="A102" s="122" t="s">
        <v>166</v>
      </c>
    </row>
    <row r="103" spans="1:1" s="34" customFormat="1" ht="15" hidden="1" x14ac:dyDescent="0.3">
      <c r="A103" s="122" t="s">
        <v>167</v>
      </c>
    </row>
    <row r="104" spans="1:1" s="34" customFormat="1" ht="15" hidden="1" x14ac:dyDescent="0.3">
      <c r="A104" s="122" t="s">
        <v>168</v>
      </c>
    </row>
    <row r="105" spans="1:1" s="34" customFormat="1" ht="15" hidden="1" x14ac:dyDescent="0.3">
      <c r="A105" s="122" t="s">
        <v>169</v>
      </c>
    </row>
    <row r="106" spans="1:1" s="34" customFormat="1" ht="15" hidden="1" x14ac:dyDescent="0.3">
      <c r="A106" s="122" t="s">
        <v>170</v>
      </c>
    </row>
    <row r="107" spans="1:1" s="34" customFormat="1" ht="15" hidden="1" x14ac:dyDescent="0.3">
      <c r="A107" s="122" t="s">
        <v>171</v>
      </c>
    </row>
    <row r="108" spans="1:1" s="34" customFormat="1" ht="15" hidden="1" x14ac:dyDescent="0.3">
      <c r="A108" s="122" t="s">
        <v>172</v>
      </c>
    </row>
    <row r="109" spans="1:1" s="34" customFormat="1" ht="15" hidden="1" x14ac:dyDescent="0.3">
      <c r="A109" s="122" t="s">
        <v>173</v>
      </c>
    </row>
    <row r="110" spans="1:1" s="34" customFormat="1" ht="15" hidden="1" x14ac:dyDescent="0.3">
      <c r="A110" s="122" t="s">
        <v>174</v>
      </c>
    </row>
    <row r="111" spans="1:1" s="34" customFormat="1" ht="15" hidden="1" x14ac:dyDescent="0.3">
      <c r="A111" s="122" t="s">
        <v>175</v>
      </c>
    </row>
    <row r="112" spans="1:1" s="34" customFormat="1" ht="15" hidden="1" x14ac:dyDescent="0.3">
      <c r="A112" s="122" t="s">
        <v>176</v>
      </c>
    </row>
    <row r="113" spans="1:1" s="34" customFormat="1" ht="15" hidden="1" x14ac:dyDescent="0.3">
      <c r="A113" s="122" t="s">
        <v>177</v>
      </c>
    </row>
    <row r="114" spans="1:1" s="34" customFormat="1" ht="15" hidden="1" x14ac:dyDescent="0.3">
      <c r="A114" s="122" t="s">
        <v>178</v>
      </c>
    </row>
    <row r="115" spans="1:1" s="34" customFormat="1" ht="15" hidden="1" x14ac:dyDescent="0.3">
      <c r="A115" s="122" t="s">
        <v>179</v>
      </c>
    </row>
    <row r="116" spans="1:1" s="34" customFormat="1" ht="15" hidden="1" x14ac:dyDescent="0.3">
      <c r="A116" s="122" t="s">
        <v>180</v>
      </c>
    </row>
    <row r="117" spans="1:1" s="34" customFormat="1" ht="15" hidden="1" x14ac:dyDescent="0.3">
      <c r="A117" s="122" t="s">
        <v>181</v>
      </c>
    </row>
    <row r="118" spans="1:1" s="34" customFormat="1" ht="15" hidden="1" x14ac:dyDescent="0.3">
      <c r="A118" s="122" t="s">
        <v>182</v>
      </c>
    </row>
    <row r="119" spans="1:1" s="34" customFormat="1" ht="15" hidden="1" x14ac:dyDescent="0.3">
      <c r="A119" s="122" t="s">
        <v>183</v>
      </c>
    </row>
    <row r="120" spans="1:1" s="34" customFormat="1" ht="15" hidden="1" x14ac:dyDescent="0.3">
      <c r="A120" s="122" t="s">
        <v>184</v>
      </c>
    </row>
    <row r="121" spans="1:1" s="34" customFormat="1" ht="15" hidden="1" x14ac:dyDescent="0.3">
      <c r="A121" s="122" t="s">
        <v>185</v>
      </c>
    </row>
    <row r="122" spans="1:1" s="34" customFormat="1" ht="15" hidden="1" x14ac:dyDescent="0.3">
      <c r="A122" s="122" t="s">
        <v>186</v>
      </c>
    </row>
    <row r="123" spans="1:1" s="34" customFormat="1" ht="15" hidden="1" x14ac:dyDescent="0.3">
      <c r="A123" s="122" t="s">
        <v>187</v>
      </c>
    </row>
    <row r="124" spans="1:1" s="34" customFormat="1" ht="15" hidden="1" x14ac:dyDescent="0.3">
      <c r="A124" s="122" t="s">
        <v>188</v>
      </c>
    </row>
    <row r="125" spans="1:1" s="34" customFormat="1" ht="15" hidden="1" x14ac:dyDescent="0.3">
      <c r="A125" s="122" t="s">
        <v>189</v>
      </c>
    </row>
    <row r="126" spans="1:1" s="34" customFormat="1" ht="15" hidden="1" x14ac:dyDescent="0.3">
      <c r="A126" s="122" t="s">
        <v>190</v>
      </c>
    </row>
    <row r="127" spans="1:1" s="34" customFormat="1" ht="15" hidden="1" x14ac:dyDescent="0.3">
      <c r="A127" s="122" t="s">
        <v>191</v>
      </c>
    </row>
    <row r="128" spans="1:1" s="34" customFormat="1" ht="15" hidden="1" x14ac:dyDescent="0.3">
      <c r="A128" s="122" t="s">
        <v>192</v>
      </c>
    </row>
    <row r="129" spans="1:1" s="34" customFormat="1" ht="15" hidden="1" x14ac:dyDescent="0.3">
      <c r="A129" s="122" t="s">
        <v>193</v>
      </c>
    </row>
    <row r="130" spans="1:1" s="34" customFormat="1" ht="15" hidden="1" x14ac:dyDescent="0.3">
      <c r="A130" s="122" t="s">
        <v>194</v>
      </c>
    </row>
    <row r="131" spans="1:1" s="34" customFormat="1" ht="15" hidden="1" x14ac:dyDescent="0.3">
      <c r="A131" s="122" t="s">
        <v>195</v>
      </c>
    </row>
    <row r="132" spans="1:1" s="34" customFormat="1" ht="15" hidden="1" x14ac:dyDescent="0.3">
      <c r="A132" s="122" t="s">
        <v>196</v>
      </c>
    </row>
    <row r="133" spans="1:1" s="34" customFormat="1" ht="15" hidden="1" x14ac:dyDescent="0.3">
      <c r="A133" s="122" t="s">
        <v>197</v>
      </c>
    </row>
    <row r="134" spans="1:1" s="34" customFormat="1" ht="15" hidden="1" x14ac:dyDescent="0.3">
      <c r="A134" s="122" t="s">
        <v>198</v>
      </c>
    </row>
    <row r="135" spans="1:1" s="34" customFormat="1" ht="15" hidden="1" x14ac:dyDescent="0.3">
      <c r="A135" s="122" t="s">
        <v>199</v>
      </c>
    </row>
    <row r="136" spans="1:1" s="34" customFormat="1" ht="15" hidden="1" x14ac:dyDescent="0.3">
      <c r="A136" s="122" t="s">
        <v>200</v>
      </c>
    </row>
    <row r="137" spans="1:1" s="34" customFormat="1" ht="15" hidden="1" x14ac:dyDescent="0.3">
      <c r="A137" s="122" t="s">
        <v>201</v>
      </c>
    </row>
    <row r="138" spans="1:1" s="34" customFormat="1" ht="15" hidden="1" x14ac:dyDescent="0.3">
      <c r="A138" s="122" t="s">
        <v>202</v>
      </c>
    </row>
    <row r="139" spans="1:1" s="34" customFormat="1" ht="15" hidden="1" x14ac:dyDescent="0.3">
      <c r="A139" s="122" t="s">
        <v>203</v>
      </c>
    </row>
    <row r="140" spans="1:1" s="34" customFormat="1" ht="15" hidden="1" x14ac:dyDescent="0.3">
      <c r="A140" s="122" t="s">
        <v>204</v>
      </c>
    </row>
    <row r="141" spans="1:1" s="34" customFormat="1" ht="15" hidden="1" x14ac:dyDescent="0.3">
      <c r="A141" s="122" t="s">
        <v>205</v>
      </c>
    </row>
    <row r="142" spans="1:1" s="34" customFormat="1" ht="15" hidden="1" x14ac:dyDescent="0.3">
      <c r="A142" s="122" t="s">
        <v>206</v>
      </c>
    </row>
    <row r="143" spans="1:1" s="34" customFormat="1" ht="15" hidden="1" x14ac:dyDescent="0.3">
      <c r="A143" s="122" t="s">
        <v>207</v>
      </c>
    </row>
    <row r="144" spans="1:1" s="34" customFormat="1" ht="15" hidden="1" x14ac:dyDescent="0.3">
      <c r="A144" s="122" t="s">
        <v>208</v>
      </c>
    </row>
    <row r="145" spans="1:1" s="34" customFormat="1" ht="15" hidden="1" x14ac:dyDescent="0.3">
      <c r="A145" s="122" t="s">
        <v>209</v>
      </c>
    </row>
    <row r="146" spans="1:1" s="34" customFormat="1" ht="15" hidden="1" x14ac:dyDescent="0.3">
      <c r="A146" s="122" t="s">
        <v>210</v>
      </c>
    </row>
    <row r="147" spans="1:1" s="34" customFormat="1" ht="15" hidden="1" x14ac:dyDescent="0.3">
      <c r="A147" s="122" t="s">
        <v>211</v>
      </c>
    </row>
    <row r="148" spans="1:1" s="34" customFormat="1" ht="15" hidden="1" x14ac:dyDescent="0.3">
      <c r="A148" s="122" t="s">
        <v>212</v>
      </c>
    </row>
    <row r="149" spans="1:1" s="34" customFormat="1" ht="15" hidden="1" x14ac:dyDescent="0.3">
      <c r="A149" s="122" t="s">
        <v>213</v>
      </c>
    </row>
    <row r="150" spans="1:1" s="34" customFormat="1" ht="15" hidden="1" x14ac:dyDescent="0.3">
      <c r="A150" s="122" t="s">
        <v>214</v>
      </c>
    </row>
    <row r="151" spans="1:1" s="34" customFormat="1" ht="15" hidden="1" x14ac:dyDescent="0.3">
      <c r="A151" s="122" t="s">
        <v>215</v>
      </c>
    </row>
    <row r="152" spans="1:1" s="34" customFormat="1" ht="15" hidden="1" x14ac:dyDescent="0.3">
      <c r="A152" s="122" t="s">
        <v>216</v>
      </c>
    </row>
    <row r="153" spans="1:1" s="34" customFormat="1" ht="15" hidden="1" x14ac:dyDescent="0.3">
      <c r="A153" s="122" t="s">
        <v>217</v>
      </c>
    </row>
    <row r="154" spans="1:1" s="34" customFormat="1" ht="15" hidden="1" x14ac:dyDescent="0.3">
      <c r="A154" s="122" t="s">
        <v>218</v>
      </c>
    </row>
    <row r="155" spans="1:1" s="34" customFormat="1" ht="15" hidden="1" x14ac:dyDescent="0.3">
      <c r="A155" s="122" t="s">
        <v>219</v>
      </c>
    </row>
    <row r="156" spans="1:1" s="34" customFormat="1" ht="15" hidden="1" x14ac:dyDescent="0.3">
      <c r="A156" s="122" t="s">
        <v>220</v>
      </c>
    </row>
    <row r="157" spans="1:1" s="34" customFormat="1" ht="15" hidden="1" x14ac:dyDescent="0.3">
      <c r="A157" s="122" t="s">
        <v>221</v>
      </c>
    </row>
    <row r="158" spans="1:1" s="34" customFormat="1" ht="15" hidden="1" x14ac:dyDescent="0.3">
      <c r="A158" s="122" t="s">
        <v>222</v>
      </c>
    </row>
    <row r="159" spans="1:1" s="34" customFormat="1" ht="15" hidden="1" x14ac:dyDescent="0.3">
      <c r="A159" s="122" t="s">
        <v>223</v>
      </c>
    </row>
    <row r="160" spans="1:1" s="34" customFormat="1" ht="15" hidden="1" x14ac:dyDescent="0.3">
      <c r="A160" s="122" t="s">
        <v>224</v>
      </c>
    </row>
    <row r="161" spans="1:1" s="34" customFormat="1" ht="15" hidden="1" x14ac:dyDescent="0.3">
      <c r="A161" s="122" t="s">
        <v>225</v>
      </c>
    </row>
    <row r="162" spans="1:1" s="34" customFormat="1" ht="15" hidden="1" x14ac:dyDescent="0.3">
      <c r="A162" s="122" t="s">
        <v>226</v>
      </c>
    </row>
    <row r="163" spans="1:1" s="34" customFormat="1" ht="15" hidden="1" x14ac:dyDescent="0.3">
      <c r="A163" s="122" t="s">
        <v>227</v>
      </c>
    </row>
    <row r="164" spans="1:1" s="34" customFormat="1" ht="15" hidden="1" x14ac:dyDescent="0.3">
      <c r="A164" s="122" t="s">
        <v>228</v>
      </c>
    </row>
    <row r="165" spans="1:1" s="34" customFormat="1" ht="15" hidden="1" x14ac:dyDescent="0.3">
      <c r="A165" s="122" t="s">
        <v>229</v>
      </c>
    </row>
    <row r="166" spans="1:1" s="34" customFormat="1" ht="15" hidden="1" x14ac:dyDescent="0.3">
      <c r="A166" s="123" t="s">
        <v>230</v>
      </c>
    </row>
    <row r="167" spans="1:1" s="34" customFormat="1" ht="15" hidden="1" x14ac:dyDescent="0.3">
      <c r="A167" s="122" t="s">
        <v>231</v>
      </c>
    </row>
    <row r="168" spans="1:1" s="34" customFormat="1" ht="15" hidden="1" x14ac:dyDescent="0.3">
      <c r="A168" s="122" t="s">
        <v>232</v>
      </c>
    </row>
    <row r="169" spans="1:1" s="34" customFormat="1" ht="15" hidden="1" x14ac:dyDescent="0.3">
      <c r="A169" s="122" t="s">
        <v>233</v>
      </c>
    </row>
    <row r="170" spans="1:1" s="34" customFormat="1" ht="15" hidden="1" x14ac:dyDescent="0.3">
      <c r="A170" s="122" t="s">
        <v>234</v>
      </c>
    </row>
    <row r="171" spans="1:1" s="34" customFormat="1" ht="15" hidden="1" x14ac:dyDescent="0.3">
      <c r="A171" s="122" t="s">
        <v>235</v>
      </c>
    </row>
    <row r="172" spans="1:1" s="34" customFormat="1" ht="15" hidden="1" x14ac:dyDescent="0.3">
      <c r="A172" s="122" t="s">
        <v>236</v>
      </c>
    </row>
    <row r="173" spans="1:1" s="34" customFormat="1" ht="15" hidden="1" x14ac:dyDescent="0.3">
      <c r="A173" s="122" t="s">
        <v>237</v>
      </c>
    </row>
    <row r="174" spans="1:1" s="34" customFormat="1" ht="15" hidden="1" x14ac:dyDescent="0.3">
      <c r="A174" s="122" t="s">
        <v>238</v>
      </c>
    </row>
    <row r="175" spans="1:1" s="34" customFormat="1" ht="15" hidden="1" x14ac:dyDescent="0.3">
      <c r="A175" s="122" t="s">
        <v>239</v>
      </c>
    </row>
    <row r="176" spans="1:1" s="34" customFormat="1" ht="15" hidden="1" x14ac:dyDescent="0.3">
      <c r="A176" s="122" t="s">
        <v>240</v>
      </c>
    </row>
    <row r="177" spans="1:1" s="34" customFormat="1" ht="15" hidden="1" x14ac:dyDescent="0.3">
      <c r="A177" s="122" t="s">
        <v>241</v>
      </c>
    </row>
    <row r="178" spans="1:1" s="34" customFormat="1" ht="15" hidden="1" x14ac:dyDescent="0.3">
      <c r="A178" s="34" t="s">
        <v>242</v>
      </c>
    </row>
    <row r="179" spans="1:1" s="34" customFormat="1" ht="15" hidden="1" x14ac:dyDescent="0.3">
      <c r="A179" s="122" t="s">
        <v>243</v>
      </c>
    </row>
    <row r="180" spans="1:1" s="34" customFormat="1" ht="15" hidden="1" x14ac:dyDescent="0.3">
      <c r="A180" s="122" t="s">
        <v>244</v>
      </c>
    </row>
    <row r="181" spans="1:1" s="34" customFormat="1" ht="15" hidden="1" x14ac:dyDescent="0.3">
      <c r="A181" s="122" t="s">
        <v>245</v>
      </c>
    </row>
    <row r="182" spans="1:1" s="34" customFormat="1" ht="15" hidden="1" x14ac:dyDescent="0.3">
      <c r="A182" s="122" t="s">
        <v>246</v>
      </c>
    </row>
    <row r="183" spans="1:1" s="34" customFormat="1" ht="15" hidden="1" x14ac:dyDescent="0.3">
      <c r="A183" s="122" t="s">
        <v>247</v>
      </c>
    </row>
    <row r="184" spans="1:1" s="34" customFormat="1" ht="15" hidden="1" x14ac:dyDescent="0.3">
      <c r="A184" s="122" t="s">
        <v>248</v>
      </c>
    </row>
    <row r="185" spans="1:1" s="34" customFormat="1" ht="15" hidden="1" x14ac:dyDescent="0.3">
      <c r="A185" s="122" t="s">
        <v>249</v>
      </c>
    </row>
    <row r="186" spans="1:1" s="34" customFormat="1" ht="15" hidden="1" x14ac:dyDescent="0.3">
      <c r="A186" s="122" t="s">
        <v>250</v>
      </c>
    </row>
    <row r="187" spans="1:1" s="34" customFormat="1" ht="15" hidden="1" x14ac:dyDescent="0.3">
      <c r="A187" s="122" t="s">
        <v>251</v>
      </c>
    </row>
    <row r="188" spans="1:1" s="34" customFormat="1" ht="15" hidden="1" x14ac:dyDescent="0.3">
      <c r="A188" s="122" t="s">
        <v>252</v>
      </c>
    </row>
    <row r="189" spans="1:1" s="34" customFormat="1" ht="15" hidden="1" x14ac:dyDescent="0.3">
      <c r="A189" s="122" t="s">
        <v>253</v>
      </c>
    </row>
    <row r="190" spans="1:1" s="34" customFormat="1" ht="15" hidden="1" x14ac:dyDescent="0.3">
      <c r="A190" s="122" t="s">
        <v>254</v>
      </c>
    </row>
    <row r="191" spans="1:1" s="34" customFormat="1" ht="15" hidden="1" x14ac:dyDescent="0.3">
      <c r="A191" s="122" t="s">
        <v>255</v>
      </c>
    </row>
    <row r="192" spans="1:1" s="34" customFormat="1" ht="15" hidden="1" x14ac:dyDescent="0.3">
      <c r="A192" s="122" t="s">
        <v>256</v>
      </c>
    </row>
    <row r="193" spans="1:1" s="34" customFormat="1" ht="15" hidden="1" x14ac:dyDescent="0.3">
      <c r="A193" s="122" t="s">
        <v>257</v>
      </c>
    </row>
    <row r="194" spans="1:1" s="34" customFormat="1" ht="15" hidden="1" x14ac:dyDescent="0.3">
      <c r="A194" s="122" t="s">
        <v>258</v>
      </c>
    </row>
    <row r="195" spans="1:1" s="34" customFormat="1" ht="15" hidden="1" x14ac:dyDescent="0.3">
      <c r="A195" s="122" t="s">
        <v>259</v>
      </c>
    </row>
    <row r="196" spans="1:1" s="34" customFormat="1" ht="15" hidden="1" x14ac:dyDescent="0.3">
      <c r="A196" s="122" t="s">
        <v>260</v>
      </c>
    </row>
    <row r="197" spans="1:1" s="34" customFormat="1" ht="15" hidden="1" x14ac:dyDescent="0.3">
      <c r="A197" s="122" t="s">
        <v>261</v>
      </c>
    </row>
    <row r="198" spans="1:1" s="34" customFormat="1" ht="15" hidden="1" x14ac:dyDescent="0.3">
      <c r="A198" s="122" t="s">
        <v>262</v>
      </c>
    </row>
    <row r="199" spans="1:1" s="34" customFormat="1" ht="15" hidden="1" x14ac:dyDescent="0.3">
      <c r="A199" s="122" t="s">
        <v>263</v>
      </c>
    </row>
    <row r="200" spans="1:1" s="34" customFormat="1" ht="15" hidden="1" x14ac:dyDescent="0.3">
      <c r="A200" s="122" t="s">
        <v>264</v>
      </c>
    </row>
    <row r="201" spans="1:1" s="34" customFormat="1" ht="15" hidden="1" x14ac:dyDescent="0.3">
      <c r="A201" s="122" t="s">
        <v>265</v>
      </c>
    </row>
    <row r="202" spans="1:1" s="34" customFormat="1" ht="15" hidden="1" x14ac:dyDescent="0.3">
      <c r="A202" s="122" t="s">
        <v>266</v>
      </c>
    </row>
    <row r="203" spans="1:1" s="34" customFormat="1" ht="15" hidden="1" x14ac:dyDescent="0.3">
      <c r="A203" s="122" t="s">
        <v>267</v>
      </c>
    </row>
    <row r="204" spans="1:1" s="34" customFormat="1" ht="15" hidden="1" x14ac:dyDescent="0.3">
      <c r="A204" s="122" t="s">
        <v>268</v>
      </c>
    </row>
    <row r="205" spans="1:1" s="34" customFormat="1" ht="15" hidden="1" x14ac:dyDescent="0.3">
      <c r="A205" s="122" t="s">
        <v>269</v>
      </c>
    </row>
    <row r="206" spans="1:1" s="34" customFormat="1" ht="15" hidden="1" x14ac:dyDescent="0.3">
      <c r="A206" s="122" t="s">
        <v>270</v>
      </c>
    </row>
    <row r="207" spans="1:1" s="34" customFormat="1" ht="15" hidden="1" x14ac:dyDescent="0.3">
      <c r="A207" s="122" t="s">
        <v>271</v>
      </c>
    </row>
    <row r="208" spans="1:1" s="34" customFormat="1" ht="15" hidden="1" x14ac:dyDescent="0.3">
      <c r="A208" s="122" t="s">
        <v>272</v>
      </c>
    </row>
    <row r="209" spans="1:1" s="34" customFormat="1" ht="15" hidden="1" x14ac:dyDescent="0.3">
      <c r="A209" s="122" t="s">
        <v>273</v>
      </c>
    </row>
    <row r="210" spans="1:1" s="34" customFormat="1" ht="15" hidden="1" x14ac:dyDescent="0.3">
      <c r="A210" s="122" t="s">
        <v>274</v>
      </c>
    </row>
    <row r="211" spans="1:1" s="34" customFormat="1" ht="15" hidden="1" x14ac:dyDescent="0.3">
      <c r="A211" s="122" t="s">
        <v>275</v>
      </c>
    </row>
    <row r="212" spans="1:1" s="34" customFormat="1" ht="15" hidden="1" x14ac:dyDescent="0.3">
      <c r="A212" s="122" t="s">
        <v>276</v>
      </c>
    </row>
    <row r="213" spans="1:1" s="34" customFormat="1" ht="15" hidden="1" x14ac:dyDescent="0.3">
      <c r="A213" s="122" t="s">
        <v>277</v>
      </c>
    </row>
    <row r="214" spans="1:1" s="34" customFormat="1" ht="15" hidden="1" x14ac:dyDescent="0.3">
      <c r="A214" s="122" t="s">
        <v>278</v>
      </c>
    </row>
    <row r="215" spans="1:1" s="34" customFormat="1" ht="15" hidden="1" x14ac:dyDescent="0.3">
      <c r="A215" s="122" t="s">
        <v>279</v>
      </c>
    </row>
    <row r="216" spans="1:1" s="34" customFormat="1" ht="15" hidden="1" x14ac:dyDescent="0.3">
      <c r="A216" s="122" t="s">
        <v>280</v>
      </c>
    </row>
    <row r="217" spans="1:1" s="34" customFormat="1" ht="15" hidden="1" x14ac:dyDescent="0.3">
      <c r="A217" s="122" t="s">
        <v>281</v>
      </c>
    </row>
    <row r="218" spans="1:1" s="34" customFormat="1" ht="15" hidden="1" x14ac:dyDescent="0.3">
      <c r="A218" s="122" t="s">
        <v>282</v>
      </c>
    </row>
    <row r="219" spans="1:1" s="34" customFormat="1" ht="15" hidden="1" x14ac:dyDescent="0.3">
      <c r="A219" s="122" t="s">
        <v>283</v>
      </c>
    </row>
    <row r="220" spans="1:1" s="34" customFormat="1" ht="15" hidden="1" x14ac:dyDescent="0.3">
      <c r="A220" s="122" t="s">
        <v>284</v>
      </c>
    </row>
    <row r="221" spans="1:1" s="34" customFormat="1" ht="15" hidden="1" x14ac:dyDescent="0.3">
      <c r="A221" s="122" t="s">
        <v>285</v>
      </c>
    </row>
    <row r="222" spans="1:1" s="34" customFormat="1" ht="15" hidden="1" x14ac:dyDescent="0.3">
      <c r="A222" s="122" t="s">
        <v>286</v>
      </c>
    </row>
    <row r="223" spans="1:1" s="34" customFormat="1" ht="15" hidden="1" x14ac:dyDescent="0.3">
      <c r="A223" s="122" t="s">
        <v>287</v>
      </c>
    </row>
    <row r="224" spans="1:1" s="34" customFormat="1" ht="15" hidden="1" x14ac:dyDescent="0.3">
      <c r="A224" s="122" t="s">
        <v>288</v>
      </c>
    </row>
    <row r="225" spans="1:1" s="34" customFormat="1" ht="15" hidden="1" x14ac:dyDescent="0.3">
      <c r="A225" s="122" t="s">
        <v>289</v>
      </c>
    </row>
    <row r="226" spans="1:1" s="34" customFormat="1" ht="15" hidden="1" x14ac:dyDescent="0.3">
      <c r="A226" s="122" t="s">
        <v>290</v>
      </c>
    </row>
    <row r="227" spans="1:1" s="34" customFormat="1" ht="15" hidden="1" x14ac:dyDescent="0.3">
      <c r="A227" s="122" t="s">
        <v>291</v>
      </c>
    </row>
    <row r="228" spans="1:1" s="34" customFormat="1" ht="15" hidden="1" x14ac:dyDescent="0.3">
      <c r="A228" s="122" t="s">
        <v>292</v>
      </c>
    </row>
    <row r="229" spans="1:1" s="34" customFormat="1" ht="15" hidden="1" x14ac:dyDescent="0.3">
      <c r="A229" s="122" t="s">
        <v>293</v>
      </c>
    </row>
    <row r="230" spans="1:1" s="34" customFormat="1" ht="15" hidden="1" x14ac:dyDescent="0.3"/>
    <row r="231" spans="1:1" s="34" customFormat="1" ht="15" hidden="1" x14ac:dyDescent="0.3">
      <c r="A231" s="124" t="s">
        <v>294</v>
      </c>
    </row>
    <row r="232" spans="1:1" s="34" customFormat="1" ht="15" hidden="1" x14ac:dyDescent="0.3"/>
    <row r="233" spans="1:1" s="34" customFormat="1" ht="15" hidden="1" x14ac:dyDescent="0.3">
      <c r="A233" s="122" t="s">
        <v>23</v>
      </c>
    </row>
    <row r="234" spans="1:1" s="34" customFormat="1" ht="15" hidden="1" x14ac:dyDescent="0.3">
      <c r="A234" s="122" t="s">
        <v>24</v>
      </c>
    </row>
    <row r="235" spans="1:1" s="34" customFormat="1" ht="15" hidden="1" x14ac:dyDescent="0.3">
      <c r="A235" s="122" t="s">
        <v>94</v>
      </c>
    </row>
    <row r="236" spans="1:1" s="34" customFormat="1" ht="15" hidden="1" x14ac:dyDescent="0.3">
      <c r="A236" s="122" t="s">
        <v>99</v>
      </c>
    </row>
    <row r="237" spans="1:1" s="34" customFormat="1" ht="15" hidden="1" x14ac:dyDescent="0.3">
      <c r="A237" s="122" t="s">
        <v>25</v>
      </c>
    </row>
    <row r="238" spans="1:1" s="34" customFormat="1" ht="15" hidden="1" x14ac:dyDescent="0.3">
      <c r="A238" s="122" t="s">
        <v>26</v>
      </c>
    </row>
    <row r="239" spans="1:1" s="34" customFormat="1" ht="15" hidden="1" x14ac:dyDescent="0.3">
      <c r="A239" s="122" t="s">
        <v>112</v>
      </c>
    </row>
    <row r="240" spans="1:1" s="34" customFormat="1" ht="15" hidden="1" x14ac:dyDescent="0.3">
      <c r="A240" s="34" t="s">
        <v>113</v>
      </c>
    </row>
    <row r="241" spans="1:1" s="34" customFormat="1" ht="15" hidden="1" x14ac:dyDescent="0.3">
      <c r="A241" s="122" t="s">
        <v>28</v>
      </c>
    </row>
    <row r="242" spans="1:1" s="34" customFormat="1" ht="15" hidden="1" x14ac:dyDescent="0.3">
      <c r="A242" s="122" t="s">
        <v>29</v>
      </c>
    </row>
    <row r="243" spans="1:1" s="34" customFormat="1" ht="15" hidden="1" x14ac:dyDescent="0.3">
      <c r="A243" s="122" t="s">
        <v>30</v>
      </c>
    </row>
    <row r="244" spans="1:1" s="34" customFormat="1" ht="15" hidden="1" x14ac:dyDescent="0.3">
      <c r="A244" s="122" t="s">
        <v>100</v>
      </c>
    </row>
    <row r="245" spans="1:1" s="34" customFormat="1" ht="15" hidden="1" x14ac:dyDescent="0.3">
      <c r="A245" s="122" t="s">
        <v>31</v>
      </c>
    </row>
    <row r="246" spans="1:1" s="34" customFormat="1" ht="15" hidden="1" x14ac:dyDescent="0.3">
      <c r="A246" s="122" t="s">
        <v>32</v>
      </c>
    </row>
    <row r="247" spans="1:1" s="34" customFormat="1" ht="15" hidden="1" x14ac:dyDescent="0.3">
      <c r="A247" s="122" t="s">
        <v>89</v>
      </c>
    </row>
    <row r="248" spans="1:1" s="34" customFormat="1" ht="15" hidden="1" x14ac:dyDescent="0.3">
      <c r="A248" s="122" t="s">
        <v>33</v>
      </c>
    </row>
    <row r="249" spans="1:1" s="34" customFormat="1" ht="15" hidden="1" x14ac:dyDescent="0.3">
      <c r="A249" s="122" t="s">
        <v>114</v>
      </c>
    </row>
    <row r="250" spans="1:1" s="34" customFormat="1" ht="15" hidden="1" x14ac:dyDescent="0.3">
      <c r="A250" s="122" t="s">
        <v>34</v>
      </c>
    </row>
    <row r="251" spans="1:1" s="34" customFormat="1" ht="15" hidden="1" x14ac:dyDescent="0.3">
      <c r="A251" s="122" t="s">
        <v>35</v>
      </c>
    </row>
    <row r="252" spans="1:1" s="34" customFormat="1" ht="15" hidden="1" x14ac:dyDescent="0.3">
      <c r="A252" s="122" t="s">
        <v>90</v>
      </c>
    </row>
    <row r="253" spans="1:1" s="34" customFormat="1" ht="14.25" hidden="1" customHeight="1" x14ac:dyDescent="0.3">
      <c r="A253" s="122" t="s">
        <v>36</v>
      </c>
    </row>
    <row r="254" spans="1:1" s="34" customFormat="1" ht="15" hidden="1" x14ac:dyDescent="0.3">
      <c r="A254" s="122" t="s">
        <v>295</v>
      </c>
    </row>
    <row r="255" spans="1:1" s="34" customFormat="1" ht="15" hidden="1" x14ac:dyDescent="0.3">
      <c r="A255" s="122" t="s">
        <v>37</v>
      </c>
    </row>
    <row r="256" spans="1:1" s="34" customFormat="1" ht="15" hidden="1" x14ac:dyDescent="0.3">
      <c r="A256" s="122" t="s">
        <v>38</v>
      </c>
    </row>
    <row r="257" spans="1:1" s="34" customFormat="1" ht="15" hidden="1" x14ac:dyDescent="0.3">
      <c r="A257" s="122" t="s">
        <v>39</v>
      </c>
    </row>
    <row r="258" spans="1:1" s="34" customFormat="1" ht="15" hidden="1" x14ac:dyDescent="0.3">
      <c r="A258" s="122" t="s">
        <v>40</v>
      </c>
    </row>
    <row r="259" spans="1:1" s="34" customFormat="1" ht="15" hidden="1" x14ac:dyDescent="0.3">
      <c r="A259" s="122" t="s">
        <v>41</v>
      </c>
    </row>
    <row r="260" spans="1:1" s="34" customFormat="1" ht="15" hidden="1" x14ac:dyDescent="0.3">
      <c r="A260" s="122" t="s">
        <v>42</v>
      </c>
    </row>
    <row r="261" spans="1:1" s="34" customFormat="1" ht="15" hidden="1" x14ac:dyDescent="0.3">
      <c r="A261" s="122" t="s">
        <v>43</v>
      </c>
    </row>
    <row r="262" spans="1:1" s="34" customFormat="1" ht="15" hidden="1" x14ac:dyDescent="0.3">
      <c r="A262" s="122" t="s">
        <v>44</v>
      </c>
    </row>
    <row r="263" spans="1:1" s="34" customFormat="1" ht="15" hidden="1" x14ac:dyDescent="0.3">
      <c r="A263" s="122" t="s">
        <v>45</v>
      </c>
    </row>
    <row r="264" spans="1:1" s="34" customFormat="1" ht="15" hidden="1" x14ac:dyDescent="0.3">
      <c r="A264" s="122" t="s">
        <v>46</v>
      </c>
    </row>
    <row r="265" spans="1:1" hidden="1" x14ac:dyDescent="0.45">
      <c r="A265" s="122" t="s">
        <v>47</v>
      </c>
    </row>
    <row r="266" spans="1:1" hidden="1" x14ac:dyDescent="0.45">
      <c r="A266" s="122" t="s">
        <v>48</v>
      </c>
    </row>
    <row r="267" spans="1:1" hidden="1" x14ac:dyDescent="0.45">
      <c r="A267" s="122" t="s">
        <v>49</v>
      </c>
    </row>
    <row r="268" spans="1:1" hidden="1" x14ac:dyDescent="0.45">
      <c r="A268" s="122" t="s">
        <v>50</v>
      </c>
    </row>
    <row r="269" spans="1:1" hidden="1" x14ac:dyDescent="0.45">
      <c r="A269" s="122" t="s">
        <v>296</v>
      </c>
    </row>
    <row r="270" spans="1:1" hidden="1" x14ac:dyDescent="0.45">
      <c r="A270" s="122" t="s">
        <v>115</v>
      </c>
    </row>
    <row r="271" spans="1:1" hidden="1" x14ac:dyDescent="0.45">
      <c r="A271" s="122" t="s">
        <v>51</v>
      </c>
    </row>
    <row r="272" spans="1:1" hidden="1" x14ac:dyDescent="0.45">
      <c r="A272" s="122" t="s">
        <v>52</v>
      </c>
    </row>
    <row r="273" spans="1:1" hidden="1" x14ac:dyDescent="0.45">
      <c r="A273" s="122" t="s">
        <v>53</v>
      </c>
    </row>
    <row r="274" spans="1:1" hidden="1" x14ac:dyDescent="0.45">
      <c r="A274" s="122" t="s">
        <v>54</v>
      </c>
    </row>
    <row r="275" spans="1:1" hidden="1" x14ac:dyDescent="0.45">
      <c r="A275" s="122" t="s">
        <v>55</v>
      </c>
    </row>
    <row r="276" spans="1:1" hidden="1" x14ac:dyDescent="0.45">
      <c r="A276" s="122" t="s">
        <v>56</v>
      </c>
    </row>
    <row r="277" spans="1:1" hidden="1" x14ac:dyDescent="0.45">
      <c r="A277" s="122" t="s">
        <v>57</v>
      </c>
    </row>
    <row r="278" spans="1:1" hidden="1" x14ac:dyDescent="0.45">
      <c r="A278" s="122" t="s">
        <v>297</v>
      </c>
    </row>
    <row r="279" spans="1:1" hidden="1" x14ac:dyDescent="0.45">
      <c r="A279" s="122" t="s">
        <v>80</v>
      </c>
    </row>
    <row r="280" spans="1:1" hidden="1" x14ac:dyDescent="0.45">
      <c r="A280" s="122" t="s">
        <v>298</v>
      </c>
    </row>
    <row r="281" spans="1:1" hidden="1" x14ac:dyDescent="0.45">
      <c r="A281" s="122" t="s">
        <v>58</v>
      </c>
    </row>
    <row r="282" spans="1:1" hidden="1" x14ac:dyDescent="0.45">
      <c r="A282" s="122" t="s">
        <v>59</v>
      </c>
    </row>
    <row r="283" spans="1:1" hidden="1" x14ac:dyDescent="0.45">
      <c r="A283" s="122" t="s">
        <v>78</v>
      </c>
    </row>
    <row r="284" spans="1:1" hidden="1" x14ac:dyDescent="0.45">
      <c r="A284" s="122" t="s">
        <v>83</v>
      </c>
    </row>
    <row r="285" spans="1:1" hidden="1" x14ac:dyDescent="0.45">
      <c r="A285" s="122" t="s">
        <v>299</v>
      </c>
    </row>
    <row r="286" spans="1:1" hidden="1" x14ac:dyDescent="0.45">
      <c r="A286" s="122" t="s">
        <v>60</v>
      </c>
    </row>
    <row r="287" spans="1:1" hidden="1" x14ac:dyDescent="0.45">
      <c r="A287" s="122" t="s">
        <v>91</v>
      </c>
    </row>
    <row r="288" spans="1:1" hidden="1" x14ac:dyDescent="0.45">
      <c r="A288" s="122" t="s">
        <v>61</v>
      </c>
    </row>
    <row r="289" spans="1:1" hidden="1" x14ac:dyDescent="0.45">
      <c r="A289" s="122" t="s">
        <v>300</v>
      </c>
    </row>
    <row r="290" spans="1:1" hidden="1" x14ac:dyDescent="0.45">
      <c r="A290" s="122" t="s">
        <v>62</v>
      </c>
    </row>
    <row r="291" spans="1:1" hidden="1" x14ac:dyDescent="0.45">
      <c r="A291" s="122" t="s">
        <v>63</v>
      </c>
    </row>
    <row r="292" spans="1:1" hidden="1" x14ac:dyDescent="0.45">
      <c r="A292" s="122" t="s">
        <v>301</v>
      </c>
    </row>
    <row r="293" spans="1:1" hidden="1" x14ac:dyDescent="0.45">
      <c r="A293" s="122" t="s">
        <v>64</v>
      </c>
    </row>
    <row r="294" spans="1:1" hidden="1" x14ac:dyDescent="0.45">
      <c r="A294" s="122" t="s">
        <v>116</v>
      </c>
    </row>
    <row r="295" spans="1:1" hidden="1" x14ac:dyDescent="0.45">
      <c r="A295" s="122" t="s">
        <v>302</v>
      </c>
    </row>
    <row r="296" spans="1:1" hidden="1" x14ac:dyDescent="0.45">
      <c r="A296" s="122" t="s">
        <v>65</v>
      </c>
    </row>
    <row r="297" spans="1:1" hidden="1" x14ac:dyDescent="0.45">
      <c r="A297" s="122" t="s">
        <v>66</v>
      </c>
    </row>
    <row r="298" spans="1:1" hidden="1" x14ac:dyDescent="0.45">
      <c r="A298" s="122" t="s">
        <v>117</v>
      </c>
    </row>
    <row r="299" spans="1:1" hidden="1" x14ac:dyDescent="0.45">
      <c r="A299" s="122" t="s">
        <v>67</v>
      </c>
    </row>
    <row r="300" spans="1:1" hidden="1" x14ac:dyDescent="0.45">
      <c r="A300" s="122" t="s">
        <v>68</v>
      </c>
    </row>
    <row r="301" spans="1:1" hidden="1" x14ac:dyDescent="0.45">
      <c r="A301" s="122" t="s">
        <v>93</v>
      </c>
    </row>
    <row r="302" spans="1:1" hidden="1" x14ac:dyDescent="0.45">
      <c r="A302" s="122" t="s">
        <v>69</v>
      </c>
    </row>
    <row r="303" spans="1:1" hidden="1" x14ac:dyDescent="0.45">
      <c r="A303" s="122" t="s">
        <v>79</v>
      </c>
    </row>
    <row r="304" spans="1:1" hidden="1" x14ac:dyDescent="0.45">
      <c r="A304" s="122" t="s">
        <v>70</v>
      </c>
    </row>
    <row r="305" spans="1:1" hidden="1" x14ac:dyDescent="0.45">
      <c r="A305" s="122" t="s">
        <v>303</v>
      </c>
    </row>
    <row r="306" spans="1:1" hidden="1" x14ac:dyDescent="0.45">
      <c r="A306" s="122" t="s">
        <v>71</v>
      </c>
    </row>
    <row r="307" spans="1:1" hidden="1" x14ac:dyDescent="0.45">
      <c r="A307" s="122" t="s">
        <v>72</v>
      </c>
    </row>
    <row r="308" spans="1:1" hidden="1" x14ac:dyDescent="0.45">
      <c r="A308" s="122" t="s">
        <v>82</v>
      </c>
    </row>
    <row r="309" spans="1:1" hidden="1" x14ac:dyDescent="0.45">
      <c r="A309" s="122" t="s">
        <v>73</v>
      </c>
    </row>
    <row r="310" spans="1:1" hidden="1" x14ac:dyDescent="0.45">
      <c r="A310" s="122" t="s">
        <v>304</v>
      </c>
    </row>
    <row r="311" spans="1:1" hidden="1" x14ac:dyDescent="0.45">
      <c r="A311" s="122" t="s">
        <v>95</v>
      </c>
    </row>
    <row r="312" spans="1:1" hidden="1" x14ac:dyDescent="0.45">
      <c r="A312" s="122" t="s">
        <v>305</v>
      </c>
    </row>
    <row r="313" spans="1:1" hidden="1" x14ac:dyDescent="0.45">
      <c r="A313" s="122" t="s">
        <v>306</v>
      </c>
    </row>
    <row r="314" spans="1:1" hidden="1" x14ac:dyDescent="0.45">
      <c r="A314" s="123" t="s">
        <v>74</v>
      </c>
    </row>
    <row r="315" spans="1:1" hidden="1" x14ac:dyDescent="0.45">
      <c r="A315" s="34" t="s">
        <v>101</v>
      </c>
    </row>
    <row r="316" spans="1:1" hidden="1" x14ac:dyDescent="0.45">
      <c r="A316" s="122" t="s">
        <v>27</v>
      </c>
    </row>
    <row r="317" spans="1:1" hidden="1" x14ac:dyDescent="0.45">
      <c r="A317" s="34" t="s">
        <v>307</v>
      </c>
    </row>
    <row r="318" spans="1:1" hidden="1" x14ac:dyDescent="0.45">
      <c r="A318" s="34" t="s">
        <v>308</v>
      </c>
    </row>
  </sheetData>
  <sheetProtection selectLockedCells="1"/>
  <mergeCells count="27">
    <mergeCell ref="A1:L1"/>
    <mergeCell ref="A2:L2"/>
    <mergeCell ref="B9:C9"/>
    <mergeCell ref="J10:K10"/>
    <mergeCell ref="A11:C11"/>
    <mergeCell ref="J6:K6"/>
    <mergeCell ref="J8:K8"/>
    <mergeCell ref="A49:L49"/>
    <mergeCell ref="A50:L50"/>
    <mergeCell ref="B48:L48"/>
    <mergeCell ref="A46:M46"/>
    <mergeCell ref="A39:C39"/>
    <mergeCell ref="A42:C42"/>
    <mergeCell ref="A40:C40"/>
    <mergeCell ref="A43:C43"/>
    <mergeCell ref="B47:L47"/>
    <mergeCell ref="A45:N45"/>
    <mergeCell ref="J37:L37"/>
    <mergeCell ref="A44:L44"/>
    <mergeCell ref="B37:C37"/>
    <mergeCell ref="C38:J38"/>
    <mergeCell ref="A12:L12"/>
    <mergeCell ref="A33:L33"/>
    <mergeCell ref="B35:C35"/>
    <mergeCell ref="J35:L35"/>
    <mergeCell ref="B36:C36"/>
    <mergeCell ref="J36:L36"/>
  </mergeCells>
  <phoneticPr fontId="1" type="noConversion"/>
  <dataValidations count="5">
    <dataValidation type="textLength" operator="equal" allowBlank="1" showInputMessage="1" showErrorMessage="1" errorTitle="Incorrect number of digits" error="The speedtype must have eight digits" sqref="B6 J6:K6 B8 J8:K8" xr:uid="{00000000-0002-0000-0900-000000000000}">
      <formula1>8</formula1>
    </dataValidation>
    <dataValidation type="decimal" allowBlank="1" showInputMessage="1" showErrorMessage="1" error="Student Employee pay rates must be between $7.28 - $18.00." sqref="G10" xr:uid="{00000000-0002-0000-0900-000001000000}">
      <formula1>7.64</formula1>
      <formula2>18</formula2>
    </dataValidation>
    <dataValidation type="textLength" operator="equal" allowBlank="1" showInputMessage="1" showErrorMessage="1" error="An Employee ID number is 6 digits long." sqref="G4" xr:uid="{00000000-0002-0000-0900-000002000000}">
      <formula1>6</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900-000003000000}">
      <formula1>OFFSET($A$53,0,0,COUNTA($A:$A),1)</formula1>
    </dataValidation>
    <dataValidation type="date" allowBlank="1" showInputMessage="1" showErrorMessage="1" errorTitle="Invalid Date Entered" error="You have entered a date that does not fall within this payperiod. _x000a__x000a_?'s call 719.255.3464 or e-mail sepayrol@uccs.edu" sqref="A14:A32" xr:uid="{00000000-0002-0000-0900-000004000000}">
      <formula1>46376</formula1>
      <formula2>46389</formula2>
    </dataValidation>
  </dataValidations>
  <hyperlinks>
    <hyperlink ref="A50:L50" r:id="rId1" display="If you are having problems with the timesheet or have any questions please contact Student Employment at 719.262.3454 or e-mail us at stuemp@uccs.edu" xr:uid="{00000000-0004-0000-0900-000000000000}"/>
    <hyperlink ref="A49" r:id="rId2" display="For the most up-to-date form, see our website at:  http://www.uccs.edu/~stuemp/formstuemp.htm" xr:uid="{00000000-0004-0000-0900-000001000000}"/>
    <hyperlink ref="A49:L49" r:id="rId3" display="For the most up-to-date form, see our website at:  http://www.uccs.edu/~stuemp/formstuemp.shtml" xr:uid="{00000000-0004-0000-0900-000002000000}"/>
  </hyperlinks>
  <printOptions horizontalCentered="1" verticalCentered="1"/>
  <pageMargins left="0" right="0" top="0.5" bottom="0.75" header="0.5" footer="0.5"/>
  <pageSetup scale="62" orientation="portrait" blackAndWhite="1" horizontalDpi="300" verticalDpi="300" r:id="rId4"/>
  <headerFooter alignWithMargins="0">
    <oddFooter>&amp;C&amp;Z&amp;F</oddFooter>
  </headerFooter>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tint="0.79998168889431442"/>
    <pageSetUpPr fitToPage="1"/>
  </sheetPr>
  <dimension ref="A1:R318"/>
  <sheetViews>
    <sheetView workbookViewId="0">
      <selection activeCell="O11" sqref="O11"/>
    </sheetView>
  </sheetViews>
  <sheetFormatPr defaultColWidth="9.1796875" defaultRowHeight="17" x14ac:dyDescent="0.45"/>
  <cols>
    <col min="1" max="1" width="25.81640625" style="16" customWidth="1"/>
    <col min="2" max="2" width="25.453125" style="16" customWidth="1"/>
    <col min="3" max="3" width="13" style="16" customWidth="1"/>
    <col min="4" max="4" width="12.54296875" style="16" hidden="1" customWidth="1"/>
    <col min="5" max="6" width="9.1796875" style="16" hidden="1" customWidth="1"/>
    <col min="7" max="7" width="12.26953125" style="16" customWidth="1"/>
    <col min="8" max="9" width="9.1796875" style="16" hidden="1" customWidth="1"/>
    <col min="10" max="10" width="10.1796875" style="16" customWidth="1"/>
    <col min="11" max="11" width="15.453125" style="16" customWidth="1"/>
    <col min="12" max="12" width="13.7265625" style="16" customWidth="1"/>
    <col min="13" max="16384" width="9.1796875" style="16"/>
  </cols>
  <sheetData>
    <row r="1" spans="1:12" s="139" customFormat="1" ht="44.25" customHeight="1" thickTop="1" x14ac:dyDescent="1.05">
      <c r="A1" s="348" t="s">
        <v>0</v>
      </c>
      <c r="B1" s="349"/>
      <c r="C1" s="349"/>
      <c r="D1" s="349"/>
      <c r="E1" s="349"/>
      <c r="F1" s="349"/>
      <c r="G1" s="349"/>
      <c r="H1" s="349"/>
      <c r="I1" s="349"/>
      <c r="J1" s="349"/>
      <c r="K1" s="349"/>
      <c r="L1" s="350"/>
    </row>
    <row r="2" spans="1:12" s="1" customFormat="1" ht="33" customHeight="1" x14ac:dyDescent="0.85">
      <c r="A2" s="351" t="s">
        <v>1</v>
      </c>
      <c r="B2" s="352"/>
      <c r="C2" s="352"/>
      <c r="D2" s="352"/>
      <c r="E2" s="352"/>
      <c r="F2" s="352"/>
      <c r="G2" s="352"/>
      <c r="H2" s="352"/>
      <c r="I2" s="352"/>
      <c r="J2" s="352"/>
      <c r="K2" s="352"/>
      <c r="L2" s="353"/>
    </row>
    <row r="3" spans="1:12" ht="33.75" customHeight="1" thickBot="1" x14ac:dyDescent="0.7">
      <c r="A3" s="140"/>
      <c r="B3" s="141" t="s">
        <v>108</v>
      </c>
      <c r="C3" s="142" t="str">
        <f>'Fall 2026 Pay Schedule '!A23</f>
        <v>3 January - 16 January</v>
      </c>
      <c r="D3" s="142"/>
      <c r="E3" s="142"/>
      <c r="F3" s="142"/>
      <c r="G3" s="142"/>
      <c r="H3" s="142"/>
      <c r="I3" s="142"/>
      <c r="J3" s="142"/>
      <c r="K3" s="142"/>
      <c r="L3" s="143"/>
    </row>
    <row r="4" spans="1:12" ht="40.5" customHeight="1" thickTop="1" thickBot="1" x14ac:dyDescent="0.55000000000000004">
      <c r="A4" s="144" t="s">
        <v>2</v>
      </c>
      <c r="B4" s="145">
        <f>'12 Sep-26 Sep'!B4</f>
        <v>0</v>
      </c>
      <c r="C4" s="146" t="s">
        <v>4</v>
      </c>
      <c r="D4" s="147"/>
      <c r="E4" s="147"/>
      <c r="F4" s="147"/>
      <c r="G4" s="148">
        <f>'20 Dec-2 Jan'!G4</f>
        <v>0</v>
      </c>
      <c r="H4" s="147"/>
      <c r="I4" s="147"/>
      <c r="J4" s="147"/>
      <c r="K4" s="146" t="s">
        <v>3</v>
      </c>
      <c r="L4" s="149" t="str">
        <f>'30 Aug-12 Sep'!L4</f>
        <v>test</v>
      </c>
    </row>
    <row r="5" spans="1:12" x14ac:dyDescent="0.45">
      <c r="A5" s="150"/>
      <c r="B5" s="151"/>
      <c r="L5" s="152"/>
    </row>
    <row r="6" spans="1:12" ht="17.5" thickBot="1" x14ac:dyDescent="0.5">
      <c r="A6" s="150" t="s">
        <v>84</v>
      </c>
      <c r="B6" s="153">
        <f>'20 Dec-2 Jan'!B6</f>
        <v>0</v>
      </c>
      <c r="C6" s="154" t="str">
        <f>'20 Dec-2 Jan'!C6</f>
        <v>Percent</v>
      </c>
      <c r="G6" s="155" t="s">
        <v>84</v>
      </c>
      <c r="H6" s="155"/>
      <c r="I6" s="155"/>
      <c r="J6" s="336">
        <f>'20 Dec-2 Jan'!J6:K6</f>
        <v>0</v>
      </c>
      <c r="K6" s="336"/>
      <c r="L6" s="156" t="str">
        <f>'20 Dec-2 Jan'!L6</f>
        <v>Percent</v>
      </c>
    </row>
    <row r="7" spans="1:12" x14ac:dyDescent="0.45">
      <c r="A7" s="150"/>
      <c r="J7" s="151"/>
      <c r="K7" s="151"/>
      <c r="L7" s="152"/>
    </row>
    <row r="8" spans="1:12" ht="17.5" thickBot="1" x14ac:dyDescent="0.5">
      <c r="A8" s="150" t="s">
        <v>84</v>
      </c>
      <c r="B8" s="153">
        <f>'20 Dec-2 Jan'!B8</f>
        <v>0</v>
      </c>
      <c r="C8" s="154" t="str">
        <f>'20 Dec-2 Jan'!C8</f>
        <v>Percent</v>
      </c>
      <c r="G8" s="155" t="s">
        <v>84</v>
      </c>
      <c r="H8" s="155"/>
      <c r="I8" s="155"/>
      <c r="J8" s="337">
        <f>'20 Dec-2 Jan'!J8:K8</f>
        <v>0</v>
      </c>
      <c r="K8" s="337"/>
      <c r="L8" s="156" t="str">
        <f>'20 Dec-2 Jan'!L8</f>
        <v>Percent</v>
      </c>
    </row>
    <row r="9" spans="1:12" ht="27.75" customHeight="1" thickBot="1" x14ac:dyDescent="0.5">
      <c r="A9" s="150" t="s">
        <v>5</v>
      </c>
      <c r="B9" s="354">
        <f>'30 Aug-12 Sep'!B9:C9</f>
        <v>0</v>
      </c>
      <c r="C9" s="354"/>
      <c r="D9" s="157"/>
      <c r="E9" s="157"/>
      <c r="F9" s="157"/>
      <c r="G9" s="157"/>
      <c r="H9" s="157"/>
      <c r="I9" s="157"/>
      <c r="J9" s="157"/>
      <c r="K9" s="158" t="s">
        <v>6</v>
      </c>
      <c r="L9" s="159" t="str">
        <f>'20 Dec-2 Jan'!L9</f>
        <v>Fall 2026</v>
      </c>
    </row>
    <row r="10" spans="1:12" ht="17.5" thickBot="1" x14ac:dyDescent="0.5">
      <c r="A10" s="150" t="s">
        <v>7</v>
      </c>
      <c r="B10" s="160">
        <f>'30 Aug-12 Sep'!B10</f>
        <v>0</v>
      </c>
      <c r="C10" s="158" t="s">
        <v>8</v>
      </c>
      <c r="D10" s="157"/>
      <c r="E10" s="157"/>
      <c r="F10" s="157"/>
      <c r="G10" s="161">
        <f>'20 Dec-2 Jan'!G10</f>
        <v>0</v>
      </c>
      <c r="H10" s="157"/>
      <c r="I10" s="157"/>
      <c r="J10" s="355" t="s">
        <v>21</v>
      </c>
      <c r="K10" s="356"/>
      <c r="L10" s="162">
        <f>'20 Dec-2 Jan'!K38</f>
        <v>0</v>
      </c>
    </row>
    <row r="11" spans="1:12" ht="39" customHeight="1" thickBot="1" x14ac:dyDescent="0.5">
      <c r="A11" s="357" t="s">
        <v>9</v>
      </c>
      <c r="B11" s="358"/>
      <c r="C11" s="358"/>
      <c r="D11" s="163"/>
      <c r="E11" s="163"/>
      <c r="F11" s="163"/>
      <c r="G11" s="164">
        <f>L10/2</f>
        <v>0</v>
      </c>
      <c r="H11" s="157"/>
      <c r="I11" s="157"/>
      <c r="J11" s="157"/>
      <c r="K11" s="157"/>
      <c r="L11" s="165"/>
    </row>
    <row r="12" spans="1:12" ht="20" thickBot="1" x14ac:dyDescent="0.5">
      <c r="A12" s="333"/>
      <c r="B12" s="334"/>
      <c r="C12" s="334"/>
      <c r="D12" s="334"/>
      <c r="E12" s="334"/>
      <c r="F12" s="334"/>
      <c r="G12" s="334"/>
      <c r="H12" s="334"/>
      <c r="I12" s="334"/>
      <c r="J12" s="334"/>
      <c r="K12" s="334"/>
      <c r="L12" s="335"/>
    </row>
    <row r="13" spans="1:12" ht="66" customHeight="1" thickTop="1" x14ac:dyDescent="0.45">
      <c r="A13" s="166" t="s">
        <v>12</v>
      </c>
      <c r="B13" s="167" t="s">
        <v>75</v>
      </c>
      <c r="C13" s="230" t="s">
        <v>17</v>
      </c>
      <c r="D13" s="231" t="s">
        <v>14</v>
      </c>
      <c r="E13" s="232" t="s">
        <v>76</v>
      </c>
      <c r="F13" s="233"/>
      <c r="G13" s="234" t="s">
        <v>15</v>
      </c>
      <c r="H13" s="235" t="s">
        <v>76</v>
      </c>
      <c r="I13" s="231"/>
      <c r="J13" s="236" t="s">
        <v>14</v>
      </c>
      <c r="K13" s="229" t="s">
        <v>16</v>
      </c>
      <c r="L13" s="175" t="s">
        <v>18</v>
      </c>
    </row>
    <row r="14" spans="1:12" x14ac:dyDescent="0.45">
      <c r="A14" s="314"/>
      <c r="B14" s="281"/>
      <c r="C14" s="67"/>
      <c r="D14" s="184">
        <f>C14-B14</f>
        <v>0</v>
      </c>
      <c r="E14" s="185">
        <f>D14</f>
        <v>0</v>
      </c>
      <c r="F14" s="186">
        <f>E14*24</f>
        <v>0</v>
      </c>
      <c r="G14" s="71"/>
      <c r="H14" s="187">
        <f t="shared" ref="H14:H26" si="0">G14</f>
        <v>0</v>
      </c>
      <c r="I14" s="185">
        <f t="shared" ref="I14:I26" si="1">H14*24</f>
        <v>0</v>
      </c>
      <c r="J14" s="188">
        <f t="shared" ref="J14:J32" si="2">F14-I14</f>
        <v>0</v>
      </c>
      <c r="K14" s="189">
        <f>J14*$G$10</f>
        <v>0</v>
      </c>
      <c r="L14" s="183">
        <f>L10-J14</f>
        <v>0</v>
      </c>
    </row>
    <row r="15" spans="1:12" x14ac:dyDescent="0.45">
      <c r="A15" s="314"/>
      <c r="B15" s="281"/>
      <c r="C15" s="67"/>
      <c r="D15" s="177">
        <f t="shared" ref="D15:D26" si="3">C15-B15</f>
        <v>0</v>
      </c>
      <c r="E15" s="178">
        <f t="shared" ref="E15:E26" si="4">D15</f>
        <v>0</v>
      </c>
      <c r="F15" s="179">
        <f t="shared" ref="F15:F26" si="5">E15*24</f>
        <v>0</v>
      </c>
      <c r="G15" s="71"/>
      <c r="H15" s="180">
        <f t="shared" si="0"/>
        <v>0</v>
      </c>
      <c r="I15" s="178">
        <f t="shared" si="1"/>
        <v>0</v>
      </c>
      <c r="J15" s="181">
        <f t="shared" si="2"/>
        <v>0</v>
      </c>
      <c r="K15" s="182">
        <f t="shared" ref="K15:K32" si="6">J15*$G$10</f>
        <v>0</v>
      </c>
      <c r="L15" s="190">
        <f t="shared" ref="L15:L32" si="7">L14-J15</f>
        <v>0</v>
      </c>
    </row>
    <row r="16" spans="1:12" x14ac:dyDescent="0.45">
      <c r="A16" s="314"/>
      <c r="B16" s="281"/>
      <c r="C16" s="67"/>
      <c r="D16" s="184">
        <f t="shared" si="3"/>
        <v>0</v>
      </c>
      <c r="E16" s="185">
        <f t="shared" si="4"/>
        <v>0</v>
      </c>
      <c r="F16" s="186">
        <f t="shared" si="5"/>
        <v>0</v>
      </c>
      <c r="G16" s="71"/>
      <c r="H16" s="187">
        <f t="shared" si="0"/>
        <v>0</v>
      </c>
      <c r="I16" s="185">
        <f t="shared" si="1"/>
        <v>0</v>
      </c>
      <c r="J16" s="188">
        <f t="shared" si="2"/>
        <v>0</v>
      </c>
      <c r="K16" s="189">
        <f t="shared" si="6"/>
        <v>0</v>
      </c>
      <c r="L16" s="183">
        <f t="shared" si="7"/>
        <v>0</v>
      </c>
    </row>
    <row r="17" spans="1:12" x14ac:dyDescent="0.45">
      <c r="A17" s="314"/>
      <c r="B17" s="281"/>
      <c r="C17" s="67"/>
      <c r="D17" s="177">
        <f t="shared" si="3"/>
        <v>0</v>
      </c>
      <c r="E17" s="178">
        <f t="shared" si="4"/>
        <v>0</v>
      </c>
      <c r="F17" s="179">
        <f t="shared" si="5"/>
        <v>0</v>
      </c>
      <c r="G17" s="71"/>
      <c r="H17" s="180">
        <f t="shared" si="0"/>
        <v>0</v>
      </c>
      <c r="I17" s="178">
        <f t="shared" si="1"/>
        <v>0</v>
      </c>
      <c r="J17" s="181">
        <f t="shared" si="2"/>
        <v>0</v>
      </c>
      <c r="K17" s="182">
        <f t="shared" si="6"/>
        <v>0</v>
      </c>
      <c r="L17" s="183">
        <f t="shared" si="7"/>
        <v>0</v>
      </c>
    </row>
    <row r="18" spans="1:12" x14ac:dyDescent="0.45">
      <c r="A18" s="314"/>
      <c r="B18" s="281"/>
      <c r="C18" s="67"/>
      <c r="D18" s="192">
        <f t="shared" si="3"/>
        <v>0</v>
      </c>
      <c r="E18" s="193">
        <f t="shared" si="4"/>
        <v>0</v>
      </c>
      <c r="F18" s="194">
        <f t="shared" si="5"/>
        <v>0</v>
      </c>
      <c r="G18" s="71"/>
      <c r="H18" s="195">
        <f t="shared" si="0"/>
        <v>0</v>
      </c>
      <c r="I18" s="193">
        <f t="shared" si="1"/>
        <v>0</v>
      </c>
      <c r="J18" s="196">
        <f t="shared" si="2"/>
        <v>0</v>
      </c>
      <c r="K18" s="197">
        <f t="shared" si="6"/>
        <v>0</v>
      </c>
      <c r="L18" s="190">
        <f t="shared" si="7"/>
        <v>0</v>
      </c>
    </row>
    <row r="19" spans="1:12" x14ac:dyDescent="0.45">
      <c r="A19" s="314"/>
      <c r="B19" s="281"/>
      <c r="C19" s="67"/>
      <c r="D19" s="192">
        <f t="shared" si="3"/>
        <v>0</v>
      </c>
      <c r="E19" s="193">
        <f t="shared" si="4"/>
        <v>0</v>
      </c>
      <c r="F19" s="194">
        <f t="shared" si="5"/>
        <v>0</v>
      </c>
      <c r="G19" s="71"/>
      <c r="H19" s="195">
        <f t="shared" si="0"/>
        <v>0</v>
      </c>
      <c r="I19" s="193">
        <f t="shared" si="1"/>
        <v>0</v>
      </c>
      <c r="J19" s="196">
        <f t="shared" si="2"/>
        <v>0</v>
      </c>
      <c r="K19" s="197">
        <f t="shared" si="6"/>
        <v>0</v>
      </c>
      <c r="L19" s="183">
        <f t="shared" si="7"/>
        <v>0</v>
      </c>
    </row>
    <row r="20" spans="1:12" x14ac:dyDescent="0.45">
      <c r="A20" s="314"/>
      <c r="B20" s="281"/>
      <c r="C20" s="67"/>
      <c r="D20" s="192">
        <f t="shared" si="3"/>
        <v>0</v>
      </c>
      <c r="E20" s="193">
        <f t="shared" si="4"/>
        <v>0</v>
      </c>
      <c r="F20" s="194">
        <f t="shared" si="5"/>
        <v>0</v>
      </c>
      <c r="G20" s="71"/>
      <c r="H20" s="195">
        <f t="shared" si="0"/>
        <v>0</v>
      </c>
      <c r="I20" s="193">
        <f t="shared" si="1"/>
        <v>0</v>
      </c>
      <c r="J20" s="196">
        <f t="shared" si="2"/>
        <v>0</v>
      </c>
      <c r="K20" s="197">
        <f t="shared" si="6"/>
        <v>0</v>
      </c>
      <c r="L20" s="190">
        <f t="shared" si="7"/>
        <v>0</v>
      </c>
    </row>
    <row r="21" spans="1:12" x14ac:dyDescent="0.45">
      <c r="A21" s="314"/>
      <c r="B21" s="281"/>
      <c r="C21" s="67"/>
      <c r="D21" s="192">
        <f t="shared" si="3"/>
        <v>0</v>
      </c>
      <c r="E21" s="193">
        <f t="shared" si="4"/>
        <v>0</v>
      </c>
      <c r="F21" s="194">
        <f t="shared" si="5"/>
        <v>0</v>
      </c>
      <c r="G21" s="71"/>
      <c r="H21" s="195">
        <f t="shared" si="0"/>
        <v>0</v>
      </c>
      <c r="I21" s="193">
        <f t="shared" si="1"/>
        <v>0</v>
      </c>
      <c r="J21" s="196">
        <f t="shared" si="2"/>
        <v>0</v>
      </c>
      <c r="K21" s="197">
        <f t="shared" si="6"/>
        <v>0</v>
      </c>
      <c r="L21" s="183">
        <f t="shared" si="7"/>
        <v>0</v>
      </c>
    </row>
    <row r="22" spans="1:12" x14ac:dyDescent="0.45">
      <c r="A22" s="314"/>
      <c r="B22" s="281"/>
      <c r="C22" s="67"/>
      <c r="D22" s="192">
        <f t="shared" si="3"/>
        <v>0</v>
      </c>
      <c r="E22" s="193">
        <f t="shared" si="4"/>
        <v>0</v>
      </c>
      <c r="F22" s="194">
        <f t="shared" si="5"/>
        <v>0</v>
      </c>
      <c r="G22" s="71"/>
      <c r="H22" s="195">
        <f t="shared" si="0"/>
        <v>0</v>
      </c>
      <c r="I22" s="193">
        <f t="shared" si="1"/>
        <v>0</v>
      </c>
      <c r="J22" s="196">
        <f t="shared" si="2"/>
        <v>0</v>
      </c>
      <c r="K22" s="197">
        <f t="shared" si="6"/>
        <v>0</v>
      </c>
      <c r="L22" s="183">
        <f t="shared" si="7"/>
        <v>0</v>
      </c>
    </row>
    <row r="23" spans="1:12" x14ac:dyDescent="0.45">
      <c r="A23" s="314"/>
      <c r="B23" s="281"/>
      <c r="C23" s="67"/>
      <c r="D23" s="192">
        <f t="shared" si="3"/>
        <v>0</v>
      </c>
      <c r="E23" s="193">
        <f t="shared" si="4"/>
        <v>0</v>
      </c>
      <c r="F23" s="194">
        <f t="shared" si="5"/>
        <v>0</v>
      </c>
      <c r="G23" s="71"/>
      <c r="H23" s="195">
        <f t="shared" si="0"/>
        <v>0</v>
      </c>
      <c r="I23" s="193">
        <f t="shared" si="1"/>
        <v>0</v>
      </c>
      <c r="J23" s="196">
        <f t="shared" si="2"/>
        <v>0</v>
      </c>
      <c r="K23" s="197">
        <f t="shared" si="6"/>
        <v>0</v>
      </c>
      <c r="L23" s="183">
        <f t="shared" si="7"/>
        <v>0</v>
      </c>
    </row>
    <row r="24" spans="1:12" x14ac:dyDescent="0.45">
      <c r="A24" s="314"/>
      <c r="B24" s="281"/>
      <c r="C24" s="67"/>
      <c r="D24" s="192">
        <f t="shared" si="3"/>
        <v>0</v>
      </c>
      <c r="E24" s="193">
        <f t="shared" si="4"/>
        <v>0</v>
      </c>
      <c r="F24" s="194">
        <f t="shared" si="5"/>
        <v>0</v>
      </c>
      <c r="G24" s="71"/>
      <c r="H24" s="195">
        <f t="shared" si="0"/>
        <v>0</v>
      </c>
      <c r="I24" s="193">
        <f t="shared" si="1"/>
        <v>0</v>
      </c>
      <c r="J24" s="196">
        <f t="shared" si="2"/>
        <v>0</v>
      </c>
      <c r="K24" s="197">
        <f t="shared" si="6"/>
        <v>0</v>
      </c>
      <c r="L24" s="183">
        <f t="shared" si="7"/>
        <v>0</v>
      </c>
    </row>
    <row r="25" spans="1:12" x14ac:dyDescent="0.45">
      <c r="A25" s="314"/>
      <c r="B25" s="281"/>
      <c r="C25" s="67"/>
      <c r="D25" s="192">
        <f t="shared" si="3"/>
        <v>0</v>
      </c>
      <c r="E25" s="193">
        <f t="shared" si="4"/>
        <v>0</v>
      </c>
      <c r="F25" s="194">
        <f t="shared" si="5"/>
        <v>0</v>
      </c>
      <c r="G25" s="71"/>
      <c r="H25" s="195">
        <f t="shared" si="0"/>
        <v>0</v>
      </c>
      <c r="I25" s="193">
        <f t="shared" si="1"/>
        <v>0</v>
      </c>
      <c r="J25" s="196">
        <f t="shared" si="2"/>
        <v>0</v>
      </c>
      <c r="K25" s="197">
        <f t="shared" si="6"/>
        <v>0</v>
      </c>
      <c r="L25" s="183">
        <f t="shared" si="7"/>
        <v>0</v>
      </c>
    </row>
    <row r="26" spans="1:12" x14ac:dyDescent="0.45">
      <c r="A26" s="314"/>
      <c r="B26" s="281"/>
      <c r="C26" s="67"/>
      <c r="D26" s="192">
        <f t="shared" si="3"/>
        <v>0</v>
      </c>
      <c r="E26" s="193">
        <f t="shared" si="4"/>
        <v>0</v>
      </c>
      <c r="F26" s="194">
        <f t="shared" si="5"/>
        <v>0</v>
      </c>
      <c r="G26" s="71"/>
      <c r="H26" s="195">
        <f t="shared" si="0"/>
        <v>0</v>
      </c>
      <c r="I26" s="193">
        <f t="shared" si="1"/>
        <v>0</v>
      </c>
      <c r="J26" s="196">
        <f t="shared" si="2"/>
        <v>0</v>
      </c>
      <c r="K26" s="197">
        <f t="shared" si="6"/>
        <v>0</v>
      </c>
      <c r="L26" s="183">
        <f t="shared" si="7"/>
        <v>0</v>
      </c>
    </row>
    <row r="27" spans="1:12" x14ac:dyDescent="0.45">
      <c r="A27" s="314"/>
      <c r="B27" s="281"/>
      <c r="C27" s="67"/>
      <c r="D27" s="192">
        <f t="shared" ref="D27:D32" si="8">C27-B27</f>
        <v>0</v>
      </c>
      <c r="E27" s="193">
        <f t="shared" ref="E27:E32" si="9">D27</f>
        <v>0</v>
      </c>
      <c r="F27" s="194">
        <f t="shared" ref="F27:F32" si="10">E27*24</f>
        <v>0</v>
      </c>
      <c r="G27" s="71"/>
      <c r="H27" s="195">
        <f t="shared" ref="H27:H32" si="11">G27</f>
        <v>0</v>
      </c>
      <c r="I27" s="193">
        <f t="shared" ref="I27:I32" si="12">H27*24</f>
        <v>0</v>
      </c>
      <c r="J27" s="196">
        <f t="shared" si="2"/>
        <v>0</v>
      </c>
      <c r="K27" s="197">
        <f t="shared" si="6"/>
        <v>0</v>
      </c>
      <c r="L27" s="183">
        <f t="shared" si="7"/>
        <v>0</v>
      </c>
    </row>
    <row r="28" spans="1:12" x14ac:dyDescent="0.45">
      <c r="A28" s="314"/>
      <c r="B28" s="281"/>
      <c r="C28" s="67"/>
      <c r="D28" s="192">
        <f t="shared" si="8"/>
        <v>0</v>
      </c>
      <c r="E28" s="193">
        <f t="shared" si="9"/>
        <v>0</v>
      </c>
      <c r="F28" s="194">
        <f t="shared" si="10"/>
        <v>0</v>
      </c>
      <c r="G28" s="71"/>
      <c r="H28" s="195">
        <f t="shared" si="11"/>
        <v>0</v>
      </c>
      <c r="I28" s="193">
        <f t="shared" si="12"/>
        <v>0</v>
      </c>
      <c r="J28" s="196">
        <f t="shared" si="2"/>
        <v>0</v>
      </c>
      <c r="K28" s="197">
        <f t="shared" si="6"/>
        <v>0</v>
      </c>
      <c r="L28" s="191">
        <f t="shared" si="7"/>
        <v>0</v>
      </c>
    </row>
    <row r="29" spans="1:12" x14ac:dyDescent="0.45">
      <c r="A29" s="314"/>
      <c r="B29" s="281"/>
      <c r="C29" s="67"/>
      <c r="D29" s="192">
        <f t="shared" si="8"/>
        <v>0</v>
      </c>
      <c r="E29" s="193">
        <f t="shared" si="9"/>
        <v>0</v>
      </c>
      <c r="F29" s="194">
        <f t="shared" si="10"/>
        <v>0</v>
      </c>
      <c r="G29" s="71"/>
      <c r="H29" s="195">
        <f t="shared" si="11"/>
        <v>0</v>
      </c>
      <c r="I29" s="193">
        <f t="shared" si="12"/>
        <v>0</v>
      </c>
      <c r="J29" s="196">
        <f t="shared" si="2"/>
        <v>0</v>
      </c>
      <c r="K29" s="197">
        <f t="shared" si="6"/>
        <v>0</v>
      </c>
      <c r="L29" s="190">
        <f t="shared" si="7"/>
        <v>0</v>
      </c>
    </row>
    <row r="30" spans="1:12" x14ac:dyDescent="0.45">
      <c r="A30" s="314"/>
      <c r="B30" s="281"/>
      <c r="C30" s="67"/>
      <c r="D30" s="192">
        <f t="shared" si="8"/>
        <v>0</v>
      </c>
      <c r="E30" s="193">
        <f t="shared" si="9"/>
        <v>0</v>
      </c>
      <c r="F30" s="194">
        <f t="shared" si="10"/>
        <v>0</v>
      </c>
      <c r="G30" s="71"/>
      <c r="H30" s="195">
        <f t="shared" si="11"/>
        <v>0</v>
      </c>
      <c r="I30" s="193">
        <f t="shared" si="12"/>
        <v>0</v>
      </c>
      <c r="J30" s="196">
        <f t="shared" si="2"/>
        <v>0</v>
      </c>
      <c r="K30" s="197">
        <f t="shared" si="6"/>
        <v>0</v>
      </c>
      <c r="L30" s="183">
        <f t="shared" si="7"/>
        <v>0</v>
      </c>
    </row>
    <row r="31" spans="1:12" x14ac:dyDescent="0.45">
      <c r="A31" s="314"/>
      <c r="B31" s="281"/>
      <c r="C31" s="67"/>
      <c r="D31" s="192">
        <f t="shared" si="8"/>
        <v>0</v>
      </c>
      <c r="E31" s="193">
        <f t="shared" si="9"/>
        <v>0</v>
      </c>
      <c r="F31" s="194">
        <f t="shared" si="10"/>
        <v>0</v>
      </c>
      <c r="G31" s="71"/>
      <c r="H31" s="195">
        <f t="shared" si="11"/>
        <v>0</v>
      </c>
      <c r="I31" s="193">
        <f t="shared" si="12"/>
        <v>0</v>
      </c>
      <c r="J31" s="196">
        <f t="shared" si="2"/>
        <v>0</v>
      </c>
      <c r="K31" s="197">
        <f t="shared" si="6"/>
        <v>0</v>
      </c>
      <c r="L31" s="183">
        <f t="shared" si="7"/>
        <v>0</v>
      </c>
    </row>
    <row r="32" spans="1:12" ht="17.5" thickBot="1" x14ac:dyDescent="0.5">
      <c r="A32" s="314"/>
      <c r="B32" s="281"/>
      <c r="C32" s="67"/>
      <c r="D32" s="198">
        <f t="shared" si="8"/>
        <v>0</v>
      </c>
      <c r="E32" s="199">
        <f t="shared" si="9"/>
        <v>0</v>
      </c>
      <c r="F32" s="200">
        <f t="shared" si="10"/>
        <v>0</v>
      </c>
      <c r="G32" s="71"/>
      <c r="H32" s="201">
        <f t="shared" si="11"/>
        <v>0</v>
      </c>
      <c r="I32" s="199">
        <f t="shared" si="12"/>
        <v>0</v>
      </c>
      <c r="J32" s="202">
        <f t="shared" si="2"/>
        <v>0</v>
      </c>
      <c r="K32" s="203">
        <f t="shared" si="6"/>
        <v>0</v>
      </c>
      <c r="L32" s="204">
        <f t="shared" si="7"/>
        <v>0</v>
      </c>
    </row>
    <row r="33" spans="1:18" ht="18" thickTop="1" thickBot="1" x14ac:dyDescent="0.5">
      <c r="A33" s="330" t="s">
        <v>13</v>
      </c>
      <c r="B33" s="331"/>
      <c r="C33" s="331"/>
      <c r="D33" s="331"/>
      <c r="E33" s="331"/>
      <c r="F33" s="331"/>
      <c r="G33" s="331"/>
      <c r="H33" s="331"/>
      <c r="I33" s="331"/>
      <c r="J33" s="331"/>
      <c r="K33" s="331"/>
      <c r="L33" s="332"/>
    </row>
    <row r="34" spans="1:18" ht="17.5" thickTop="1" x14ac:dyDescent="0.45">
      <c r="A34" s="163"/>
      <c r="B34" s="163"/>
      <c r="C34" s="163"/>
      <c r="D34" s="163"/>
      <c r="E34" s="163"/>
      <c r="F34" s="163"/>
      <c r="G34" s="163"/>
      <c r="H34" s="163"/>
      <c r="I34" s="163"/>
      <c r="J34" s="163"/>
      <c r="K34" s="163"/>
      <c r="L34" s="163"/>
    </row>
    <row r="35" spans="1:18" ht="21" customHeight="1" x14ac:dyDescent="0.55000000000000004">
      <c r="B35" s="338" t="s">
        <v>77</v>
      </c>
      <c r="C35" s="339"/>
      <c r="D35" s="163"/>
      <c r="E35" s="163"/>
      <c r="F35" s="163"/>
      <c r="G35" s="163"/>
      <c r="H35" s="163"/>
      <c r="I35" s="163"/>
      <c r="J35" s="340" t="str">
        <f>'20 Dec-2 Jan'!J35:L35</f>
        <v>Fall Semester TOTAL</v>
      </c>
      <c r="K35" s="341"/>
      <c r="L35" s="341"/>
      <c r="M35" s="163"/>
    </row>
    <row r="36" spans="1:18" ht="20" x14ac:dyDescent="0.55000000000000004">
      <c r="A36" s="25" t="s">
        <v>16</v>
      </c>
      <c r="B36" s="342">
        <f>G10*B37</f>
        <v>0</v>
      </c>
      <c r="C36" s="343"/>
      <c r="D36" s="240"/>
      <c r="E36" s="240"/>
      <c r="F36" s="240"/>
      <c r="G36" s="240"/>
      <c r="H36" s="240"/>
      <c r="I36" s="240"/>
      <c r="J36" s="342">
        <f xml:space="preserve"> B36 +'20 Dec-2 Jan'!J36:L36</f>
        <v>0</v>
      </c>
      <c r="K36" s="344"/>
      <c r="L36" s="344"/>
      <c r="M36" s="163"/>
    </row>
    <row r="37" spans="1:18" s="216" customFormat="1" ht="23.5" x14ac:dyDescent="0.65">
      <c r="A37" s="210" t="s">
        <v>14</v>
      </c>
      <c r="B37" s="345">
        <f>SUM(J14:J32)</f>
        <v>0</v>
      </c>
      <c r="C37" s="346"/>
      <c r="D37" s="307"/>
      <c r="E37" s="307"/>
      <c r="F37" s="307"/>
      <c r="G37" s="307"/>
      <c r="H37" s="307"/>
      <c r="I37" s="307"/>
      <c r="J37" s="347">
        <f>'20 Dec-2 Jan'!J37:L37+B37</f>
        <v>0</v>
      </c>
      <c r="K37" s="344"/>
      <c r="L37" s="344"/>
      <c r="M37" s="215"/>
    </row>
    <row r="38" spans="1:18" s="216" customFormat="1" ht="23.5" x14ac:dyDescent="0.65">
      <c r="A38" s="210"/>
      <c r="B38" s="217"/>
      <c r="C38" s="328" t="s">
        <v>88</v>
      </c>
      <c r="D38" s="329"/>
      <c r="E38" s="329"/>
      <c r="F38" s="329"/>
      <c r="G38" s="329"/>
      <c r="H38" s="329"/>
      <c r="I38" s="329"/>
      <c r="J38" s="329"/>
      <c r="K38" s="217">
        <f>L32</f>
        <v>0</v>
      </c>
      <c r="L38" s="218"/>
      <c r="M38" s="215"/>
    </row>
    <row r="39" spans="1:18" ht="43.5" customHeight="1" x14ac:dyDescent="0.45">
      <c r="A39" s="320"/>
      <c r="B39" s="320"/>
      <c r="C39" s="320"/>
      <c r="D39" s="163"/>
      <c r="E39" s="163"/>
      <c r="F39" s="163"/>
      <c r="H39" s="163"/>
      <c r="I39" s="163"/>
      <c r="J39" s="163"/>
      <c r="K39" s="219">
        <f ca="1">TODAY()</f>
        <v>46251</v>
      </c>
      <c r="L39" s="163"/>
      <c r="M39" s="163"/>
    </row>
    <row r="40" spans="1:18" x14ac:dyDescent="0.45">
      <c r="A40" s="322" t="s">
        <v>19</v>
      </c>
      <c r="B40" s="322"/>
      <c r="C40" s="322"/>
      <c r="D40" s="163"/>
      <c r="E40" s="163"/>
      <c r="F40" s="163"/>
      <c r="H40" s="163"/>
      <c r="I40" s="163"/>
      <c r="J40" s="163"/>
      <c r="K40" s="220" t="s">
        <v>12</v>
      </c>
      <c r="L40" s="163"/>
      <c r="M40" s="163"/>
    </row>
    <row r="41" spans="1:18" ht="21.75" customHeight="1" x14ac:dyDescent="0.45">
      <c r="A41" s="246" t="s">
        <v>110</v>
      </c>
      <c r="B41" s="308" t="str">
        <f>'Fall 2026 Pay Schedule '!C23</f>
        <v>Friday, January 29th, 2026</v>
      </c>
      <c r="C41" s="246"/>
      <c r="D41" s="163"/>
      <c r="E41" s="163"/>
      <c r="F41" s="163"/>
      <c r="G41" s="163"/>
      <c r="H41" s="163"/>
      <c r="I41" s="163"/>
      <c r="J41" s="163"/>
      <c r="K41" s="163"/>
      <c r="L41" s="163"/>
    </row>
    <row r="42" spans="1:18" ht="35.25" customHeight="1" thickBot="1" x14ac:dyDescent="0.5">
      <c r="A42" s="320"/>
      <c r="B42" s="320"/>
      <c r="C42" s="320"/>
    </row>
    <row r="43" spans="1:18" x14ac:dyDescent="0.45">
      <c r="A43" s="322" t="s">
        <v>86</v>
      </c>
      <c r="B43" s="322"/>
      <c r="C43" s="322"/>
      <c r="F43" s="224" t="s">
        <v>12</v>
      </c>
    </row>
    <row r="44" spans="1:18" ht="21.75" customHeight="1" x14ac:dyDescent="0.45">
      <c r="A44" s="321" t="s">
        <v>87</v>
      </c>
      <c r="B44" s="321"/>
      <c r="C44" s="321"/>
      <c r="D44" s="321"/>
      <c r="E44" s="321"/>
      <c r="F44" s="321"/>
      <c r="G44" s="321"/>
      <c r="H44" s="321"/>
      <c r="I44" s="321"/>
      <c r="J44" s="321"/>
      <c r="K44" s="321"/>
      <c r="L44" s="321"/>
      <c r="M44" s="225"/>
      <c r="N44" s="225"/>
      <c r="O44" s="225"/>
      <c r="P44" s="225"/>
    </row>
    <row r="45" spans="1:18" ht="65.25" customHeight="1" x14ac:dyDescent="0.45">
      <c r="A45" s="323" t="s">
        <v>106</v>
      </c>
      <c r="B45" s="324"/>
      <c r="C45" s="324"/>
      <c r="D45" s="324"/>
      <c r="E45" s="324"/>
      <c r="F45" s="324"/>
      <c r="G45" s="324"/>
      <c r="H45" s="324"/>
      <c r="I45" s="324"/>
      <c r="J45" s="324"/>
      <c r="K45" s="324"/>
      <c r="L45" s="324"/>
      <c r="M45" s="324"/>
      <c r="N45" s="324"/>
      <c r="O45" s="24"/>
      <c r="P45" s="24"/>
      <c r="Q45" s="24"/>
      <c r="R45" s="24"/>
    </row>
    <row r="46" spans="1:18" ht="56.25" customHeight="1" x14ac:dyDescent="0.45">
      <c r="A46" s="323" t="s">
        <v>107</v>
      </c>
      <c r="B46" s="324"/>
      <c r="C46" s="324"/>
      <c r="D46" s="324"/>
      <c r="E46" s="324"/>
      <c r="F46" s="324"/>
      <c r="G46" s="324"/>
      <c r="H46" s="324"/>
      <c r="I46" s="324"/>
      <c r="J46" s="324"/>
      <c r="K46" s="324"/>
      <c r="L46" s="324"/>
      <c r="M46" s="324"/>
      <c r="N46" s="226"/>
      <c r="O46" s="24"/>
      <c r="P46" s="24"/>
      <c r="Q46" s="24"/>
      <c r="R46" s="24"/>
    </row>
    <row r="47" spans="1:18" ht="27.75" customHeight="1" x14ac:dyDescent="0.45">
      <c r="A47" s="227" t="s">
        <v>20</v>
      </c>
      <c r="B47" s="325"/>
      <c r="C47" s="326"/>
      <c r="D47" s="327"/>
      <c r="E47" s="327"/>
      <c r="F47" s="327"/>
      <c r="G47" s="326"/>
      <c r="H47" s="326"/>
      <c r="I47" s="326"/>
      <c r="J47" s="326"/>
      <c r="K47" s="326"/>
      <c r="L47" s="326"/>
    </row>
    <row r="48" spans="1:18" x14ac:dyDescent="0.45">
      <c r="B48" s="319"/>
      <c r="C48" s="319"/>
      <c r="D48" s="319"/>
      <c r="E48" s="319"/>
      <c r="F48" s="319"/>
      <c r="G48" s="319"/>
      <c r="H48" s="319"/>
      <c r="I48" s="319"/>
      <c r="J48" s="319"/>
      <c r="K48" s="319"/>
      <c r="L48" s="319"/>
    </row>
    <row r="49" spans="1:12" s="157" customFormat="1" ht="24.75" customHeight="1" x14ac:dyDescent="0.45">
      <c r="A49" s="317" t="s">
        <v>92</v>
      </c>
      <c r="B49" s="317"/>
      <c r="C49" s="317"/>
      <c r="D49" s="317"/>
      <c r="E49" s="317"/>
      <c r="F49" s="317"/>
      <c r="G49" s="317"/>
      <c r="H49" s="317"/>
      <c r="I49" s="317"/>
      <c r="J49" s="317"/>
      <c r="K49" s="317"/>
      <c r="L49" s="317"/>
    </row>
    <row r="50" spans="1:12" s="157" customFormat="1" x14ac:dyDescent="0.45">
      <c r="A50" s="318" t="s">
        <v>96</v>
      </c>
      <c r="B50" s="318"/>
      <c r="C50" s="318"/>
      <c r="D50" s="318"/>
      <c r="E50" s="318"/>
      <c r="F50" s="318"/>
      <c r="G50" s="318"/>
      <c r="H50" s="318"/>
      <c r="I50" s="318"/>
      <c r="J50" s="318"/>
      <c r="K50" s="318"/>
      <c r="L50" s="318"/>
    </row>
    <row r="51" spans="1:12" hidden="1" x14ac:dyDescent="0.45"/>
    <row r="52" spans="1:12" s="34" customFormat="1" ht="15" hidden="1" x14ac:dyDescent="0.3">
      <c r="A52" s="120" t="s">
        <v>22</v>
      </c>
      <c r="J52" s="34" t="s">
        <v>85</v>
      </c>
      <c r="K52" s="121"/>
    </row>
    <row r="53" spans="1:12" s="34" customFormat="1" ht="15" hidden="1" x14ac:dyDescent="0.3">
      <c r="A53" s="122"/>
      <c r="J53" s="121">
        <v>0.05</v>
      </c>
    </row>
    <row r="54" spans="1:12" s="34" customFormat="1" ht="15" hidden="1" x14ac:dyDescent="0.3">
      <c r="A54" s="122" t="s">
        <v>118</v>
      </c>
      <c r="J54" s="121">
        <v>0.1</v>
      </c>
    </row>
    <row r="55" spans="1:12" s="34" customFormat="1" ht="15" hidden="1" x14ac:dyDescent="0.3">
      <c r="A55" s="122" t="s">
        <v>119</v>
      </c>
      <c r="J55" s="121">
        <v>0.15</v>
      </c>
    </row>
    <row r="56" spans="1:12" s="34" customFormat="1" ht="15" hidden="1" x14ac:dyDescent="0.3">
      <c r="A56" s="122" t="s">
        <v>120</v>
      </c>
      <c r="J56" s="121">
        <v>0.2</v>
      </c>
    </row>
    <row r="57" spans="1:12" s="34" customFormat="1" ht="15" hidden="1" x14ac:dyDescent="0.3">
      <c r="A57" s="122" t="s">
        <v>121</v>
      </c>
      <c r="J57" s="121">
        <v>0.25</v>
      </c>
    </row>
    <row r="58" spans="1:12" s="34" customFormat="1" ht="15" hidden="1" x14ac:dyDescent="0.3">
      <c r="A58" s="122" t="s">
        <v>122</v>
      </c>
      <c r="J58" s="121">
        <v>0.3</v>
      </c>
    </row>
    <row r="59" spans="1:12" s="34" customFormat="1" ht="15" hidden="1" x14ac:dyDescent="0.3">
      <c r="A59" s="122" t="s">
        <v>123</v>
      </c>
      <c r="J59" s="121">
        <v>0.33</v>
      </c>
    </row>
    <row r="60" spans="1:12" s="34" customFormat="1" ht="15" hidden="1" x14ac:dyDescent="0.3">
      <c r="A60" s="122" t="s">
        <v>124</v>
      </c>
      <c r="J60" s="121">
        <v>0.34</v>
      </c>
    </row>
    <row r="61" spans="1:12" s="34" customFormat="1" ht="15" hidden="1" x14ac:dyDescent="0.3">
      <c r="A61" s="122" t="s">
        <v>125</v>
      </c>
      <c r="J61" s="121">
        <v>0.35</v>
      </c>
    </row>
    <row r="62" spans="1:12" s="34" customFormat="1" ht="15" hidden="1" x14ac:dyDescent="0.3">
      <c r="A62" s="122" t="s">
        <v>126</v>
      </c>
      <c r="J62" s="121">
        <v>0.4</v>
      </c>
    </row>
    <row r="63" spans="1:12" s="34" customFormat="1" ht="15" hidden="1" x14ac:dyDescent="0.3">
      <c r="A63" s="122" t="s">
        <v>127</v>
      </c>
      <c r="J63" s="121">
        <v>0.45</v>
      </c>
    </row>
    <row r="64" spans="1:12" s="34" customFormat="1" ht="15" hidden="1" x14ac:dyDescent="0.3">
      <c r="A64" s="122" t="s">
        <v>128</v>
      </c>
      <c r="J64" s="121">
        <v>0.5</v>
      </c>
    </row>
    <row r="65" spans="1:10" s="34" customFormat="1" ht="15" hidden="1" x14ac:dyDescent="0.3">
      <c r="A65" s="122" t="s">
        <v>129</v>
      </c>
      <c r="J65" s="121">
        <v>0.55000000000000004</v>
      </c>
    </row>
    <row r="66" spans="1:10" s="34" customFormat="1" ht="15" hidden="1" x14ac:dyDescent="0.3">
      <c r="A66" s="122" t="s">
        <v>130</v>
      </c>
      <c r="J66" s="121">
        <v>0.6</v>
      </c>
    </row>
    <row r="67" spans="1:10" s="34" customFormat="1" ht="15" hidden="1" x14ac:dyDescent="0.3">
      <c r="A67" s="122" t="s">
        <v>131</v>
      </c>
      <c r="J67" s="121">
        <v>0.65</v>
      </c>
    </row>
    <row r="68" spans="1:10" s="34" customFormat="1" ht="15" hidden="1" x14ac:dyDescent="0.3">
      <c r="A68" s="122" t="s">
        <v>132</v>
      </c>
      <c r="J68" s="121">
        <v>0.7</v>
      </c>
    </row>
    <row r="69" spans="1:10" s="34" customFormat="1" ht="15" hidden="1" x14ac:dyDescent="0.3">
      <c r="A69" s="122" t="s">
        <v>133</v>
      </c>
      <c r="J69" s="121">
        <v>0.75</v>
      </c>
    </row>
    <row r="70" spans="1:10" s="34" customFormat="1" ht="15" hidden="1" x14ac:dyDescent="0.3">
      <c r="A70" s="122" t="s">
        <v>134</v>
      </c>
      <c r="J70" s="121">
        <v>0.8</v>
      </c>
    </row>
    <row r="71" spans="1:10" s="34" customFormat="1" ht="15" hidden="1" x14ac:dyDescent="0.3">
      <c r="A71" s="122" t="s">
        <v>135</v>
      </c>
      <c r="J71" s="121">
        <v>0.85</v>
      </c>
    </row>
    <row r="72" spans="1:10" s="34" customFormat="1" ht="15" hidden="1" x14ac:dyDescent="0.3">
      <c r="A72" s="122" t="s">
        <v>136</v>
      </c>
      <c r="J72" s="121">
        <v>0.9</v>
      </c>
    </row>
    <row r="73" spans="1:10" s="34" customFormat="1" ht="15" hidden="1" x14ac:dyDescent="0.3">
      <c r="A73" s="122" t="s">
        <v>137</v>
      </c>
      <c r="J73" s="121">
        <v>0.95</v>
      </c>
    </row>
    <row r="74" spans="1:10" s="34" customFormat="1" ht="15" hidden="1" x14ac:dyDescent="0.3">
      <c r="A74" s="122" t="s">
        <v>138</v>
      </c>
      <c r="J74" s="121">
        <v>1</v>
      </c>
    </row>
    <row r="75" spans="1:10" s="34" customFormat="1" ht="15" hidden="1" x14ac:dyDescent="0.3">
      <c r="A75" s="122" t="s">
        <v>139</v>
      </c>
    </row>
    <row r="76" spans="1:10" s="34" customFormat="1" ht="15" hidden="1" x14ac:dyDescent="0.3">
      <c r="A76" s="122" t="s">
        <v>140</v>
      </c>
    </row>
    <row r="77" spans="1:10" s="34" customFormat="1" ht="15" hidden="1" x14ac:dyDescent="0.3">
      <c r="A77" s="122" t="s">
        <v>141</v>
      </c>
    </row>
    <row r="78" spans="1:10" s="34" customFormat="1" ht="15" hidden="1" x14ac:dyDescent="0.3">
      <c r="A78" s="122" t="s">
        <v>142</v>
      </c>
    </row>
    <row r="79" spans="1:10" s="34" customFormat="1" ht="15" hidden="1" x14ac:dyDescent="0.3">
      <c r="A79" s="122" t="s">
        <v>143</v>
      </c>
    </row>
    <row r="80" spans="1:10" s="34" customFormat="1" ht="15" hidden="1" x14ac:dyDescent="0.3">
      <c r="A80" s="122" t="s">
        <v>144</v>
      </c>
    </row>
    <row r="81" spans="1:1" s="34" customFormat="1" ht="15" hidden="1" x14ac:dyDescent="0.3">
      <c r="A81" s="122" t="s">
        <v>145</v>
      </c>
    </row>
    <row r="82" spans="1:1" s="34" customFormat="1" ht="15" hidden="1" x14ac:dyDescent="0.3">
      <c r="A82" s="122" t="s">
        <v>146</v>
      </c>
    </row>
    <row r="83" spans="1:1" s="34" customFormat="1" ht="15" hidden="1" x14ac:dyDescent="0.3">
      <c r="A83" s="122" t="s">
        <v>147</v>
      </c>
    </row>
    <row r="84" spans="1:1" s="34" customFormat="1" ht="15" hidden="1" x14ac:dyDescent="0.3">
      <c r="A84" s="122" t="s">
        <v>148</v>
      </c>
    </row>
    <row r="85" spans="1:1" s="34" customFormat="1" ht="15" hidden="1" x14ac:dyDescent="0.3">
      <c r="A85" s="122" t="s">
        <v>149</v>
      </c>
    </row>
    <row r="86" spans="1:1" s="34" customFormat="1" ht="15" hidden="1" x14ac:dyDescent="0.3">
      <c r="A86" s="122" t="s">
        <v>150</v>
      </c>
    </row>
    <row r="87" spans="1:1" s="34" customFormat="1" ht="15" hidden="1" x14ac:dyDescent="0.3">
      <c r="A87" s="122" t="s">
        <v>151</v>
      </c>
    </row>
    <row r="88" spans="1:1" s="34" customFormat="1" ht="15" hidden="1" x14ac:dyDescent="0.3">
      <c r="A88" s="122" t="s">
        <v>152</v>
      </c>
    </row>
    <row r="89" spans="1:1" s="34" customFormat="1" ht="15" hidden="1" x14ac:dyDescent="0.3">
      <c r="A89" s="122" t="s">
        <v>153</v>
      </c>
    </row>
    <row r="90" spans="1:1" s="34" customFormat="1" ht="15" hidden="1" x14ac:dyDescent="0.3">
      <c r="A90" s="122" t="s">
        <v>154</v>
      </c>
    </row>
    <row r="91" spans="1:1" s="34" customFormat="1" ht="15" hidden="1" x14ac:dyDescent="0.3">
      <c r="A91" s="122" t="s">
        <v>155</v>
      </c>
    </row>
    <row r="92" spans="1:1" s="34" customFormat="1" ht="15" hidden="1" x14ac:dyDescent="0.3">
      <c r="A92" s="122" t="s">
        <v>156</v>
      </c>
    </row>
    <row r="93" spans="1:1" s="34" customFormat="1" ht="15" hidden="1" x14ac:dyDescent="0.3">
      <c r="A93" s="122" t="s">
        <v>157</v>
      </c>
    </row>
    <row r="94" spans="1:1" s="34" customFormat="1" ht="15" hidden="1" x14ac:dyDescent="0.3">
      <c r="A94" s="122" t="s">
        <v>158</v>
      </c>
    </row>
    <row r="95" spans="1:1" s="34" customFormat="1" ht="15" hidden="1" x14ac:dyDescent="0.3">
      <c r="A95" s="122" t="s">
        <v>159</v>
      </c>
    </row>
    <row r="96" spans="1:1" s="34" customFormat="1" ht="15" hidden="1" x14ac:dyDescent="0.3">
      <c r="A96" s="122" t="s">
        <v>160</v>
      </c>
    </row>
    <row r="97" spans="1:1" s="34" customFormat="1" ht="15" hidden="1" x14ac:dyDescent="0.3">
      <c r="A97" s="122" t="s">
        <v>161</v>
      </c>
    </row>
    <row r="98" spans="1:1" s="34" customFormat="1" ht="15" hidden="1" x14ac:dyDescent="0.3">
      <c r="A98" s="122" t="s">
        <v>162</v>
      </c>
    </row>
    <row r="99" spans="1:1" s="34" customFormat="1" ht="15" hidden="1" x14ac:dyDescent="0.3">
      <c r="A99" s="122" t="s">
        <v>163</v>
      </c>
    </row>
    <row r="100" spans="1:1" s="34" customFormat="1" ht="15" hidden="1" x14ac:dyDescent="0.3">
      <c r="A100" s="122" t="s">
        <v>164</v>
      </c>
    </row>
    <row r="101" spans="1:1" s="34" customFormat="1" ht="15" hidden="1" x14ac:dyDescent="0.3">
      <c r="A101" s="122" t="s">
        <v>165</v>
      </c>
    </row>
    <row r="102" spans="1:1" s="34" customFormat="1" ht="15" hidden="1" x14ac:dyDescent="0.3">
      <c r="A102" s="122" t="s">
        <v>166</v>
      </c>
    </row>
    <row r="103" spans="1:1" s="34" customFormat="1" ht="15" hidden="1" x14ac:dyDescent="0.3">
      <c r="A103" s="122" t="s">
        <v>167</v>
      </c>
    </row>
    <row r="104" spans="1:1" s="34" customFormat="1" ht="15" hidden="1" x14ac:dyDescent="0.3">
      <c r="A104" s="122" t="s">
        <v>168</v>
      </c>
    </row>
    <row r="105" spans="1:1" s="34" customFormat="1" ht="15" hidden="1" x14ac:dyDescent="0.3">
      <c r="A105" s="122" t="s">
        <v>169</v>
      </c>
    </row>
    <row r="106" spans="1:1" s="34" customFormat="1" ht="15" hidden="1" x14ac:dyDescent="0.3">
      <c r="A106" s="122" t="s">
        <v>170</v>
      </c>
    </row>
    <row r="107" spans="1:1" s="34" customFormat="1" ht="15" hidden="1" x14ac:dyDescent="0.3">
      <c r="A107" s="122" t="s">
        <v>171</v>
      </c>
    </row>
    <row r="108" spans="1:1" s="34" customFormat="1" ht="15" hidden="1" x14ac:dyDescent="0.3">
      <c r="A108" s="122" t="s">
        <v>172</v>
      </c>
    </row>
    <row r="109" spans="1:1" s="34" customFormat="1" ht="15" hidden="1" x14ac:dyDescent="0.3">
      <c r="A109" s="122" t="s">
        <v>173</v>
      </c>
    </row>
    <row r="110" spans="1:1" s="34" customFormat="1" ht="15" hidden="1" x14ac:dyDescent="0.3">
      <c r="A110" s="122" t="s">
        <v>174</v>
      </c>
    </row>
    <row r="111" spans="1:1" s="34" customFormat="1" ht="15" hidden="1" x14ac:dyDescent="0.3">
      <c r="A111" s="122" t="s">
        <v>175</v>
      </c>
    </row>
    <row r="112" spans="1:1" s="34" customFormat="1" ht="15" hidden="1" x14ac:dyDescent="0.3">
      <c r="A112" s="122" t="s">
        <v>176</v>
      </c>
    </row>
    <row r="113" spans="1:1" s="34" customFormat="1" ht="15" hidden="1" x14ac:dyDescent="0.3">
      <c r="A113" s="122" t="s">
        <v>177</v>
      </c>
    </row>
    <row r="114" spans="1:1" s="34" customFormat="1" ht="15" hidden="1" x14ac:dyDescent="0.3">
      <c r="A114" s="122" t="s">
        <v>178</v>
      </c>
    </row>
    <row r="115" spans="1:1" s="34" customFormat="1" ht="15" hidden="1" x14ac:dyDescent="0.3">
      <c r="A115" s="122" t="s">
        <v>179</v>
      </c>
    </row>
    <row r="116" spans="1:1" s="34" customFormat="1" ht="15" hidden="1" x14ac:dyDescent="0.3">
      <c r="A116" s="122" t="s">
        <v>180</v>
      </c>
    </row>
    <row r="117" spans="1:1" s="34" customFormat="1" ht="15" hidden="1" x14ac:dyDescent="0.3">
      <c r="A117" s="122" t="s">
        <v>181</v>
      </c>
    </row>
    <row r="118" spans="1:1" s="34" customFormat="1" ht="15" hidden="1" x14ac:dyDescent="0.3">
      <c r="A118" s="122" t="s">
        <v>182</v>
      </c>
    </row>
    <row r="119" spans="1:1" s="34" customFormat="1" ht="15" hidden="1" x14ac:dyDescent="0.3">
      <c r="A119" s="122" t="s">
        <v>183</v>
      </c>
    </row>
    <row r="120" spans="1:1" s="34" customFormat="1" ht="15" hidden="1" x14ac:dyDescent="0.3">
      <c r="A120" s="122" t="s">
        <v>184</v>
      </c>
    </row>
    <row r="121" spans="1:1" s="34" customFormat="1" ht="15" hidden="1" x14ac:dyDescent="0.3">
      <c r="A121" s="122" t="s">
        <v>185</v>
      </c>
    </row>
    <row r="122" spans="1:1" s="34" customFormat="1" ht="15" hidden="1" x14ac:dyDescent="0.3">
      <c r="A122" s="122" t="s">
        <v>186</v>
      </c>
    </row>
    <row r="123" spans="1:1" s="34" customFormat="1" ht="15" hidden="1" x14ac:dyDescent="0.3">
      <c r="A123" s="122" t="s">
        <v>187</v>
      </c>
    </row>
    <row r="124" spans="1:1" s="34" customFormat="1" ht="15" hidden="1" x14ac:dyDescent="0.3">
      <c r="A124" s="122" t="s">
        <v>188</v>
      </c>
    </row>
    <row r="125" spans="1:1" s="34" customFormat="1" ht="15" hidden="1" x14ac:dyDescent="0.3">
      <c r="A125" s="122" t="s">
        <v>189</v>
      </c>
    </row>
    <row r="126" spans="1:1" s="34" customFormat="1" ht="15" hidden="1" x14ac:dyDescent="0.3">
      <c r="A126" s="122" t="s">
        <v>190</v>
      </c>
    </row>
    <row r="127" spans="1:1" s="34" customFormat="1" ht="15" hidden="1" x14ac:dyDescent="0.3">
      <c r="A127" s="122" t="s">
        <v>191</v>
      </c>
    </row>
    <row r="128" spans="1:1" s="34" customFormat="1" ht="15" hidden="1" x14ac:dyDescent="0.3">
      <c r="A128" s="122" t="s">
        <v>192</v>
      </c>
    </row>
    <row r="129" spans="1:1" s="34" customFormat="1" ht="15" hidden="1" x14ac:dyDescent="0.3">
      <c r="A129" s="122" t="s">
        <v>193</v>
      </c>
    </row>
    <row r="130" spans="1:1" s="34" customFormat="1" ht="15" hidden="1" x14ac:dyDescent="0.3">
      <c r="A130" s="122" t="s">
        <v>194</v>
      </c>
    </row>
    <row r="131" spans="1:1" s="34" customFormat="1" ht="15" hidden="1" x14ac:dyDescent="0.3">
      <c r="A131" s="122" t="s">
        <v>195</v>
      </c>
    </row>
    <row r="132" spans="1:1" s="34" customFormat="1" ht="15" hidden="1" x14ac:dyDescent="0.3">
      <c r="A132" s="122" t="s">
        <v>196</v>
      </c>
    </row>
    <row r="133" spans="1:1" s="34" customFormat="1" ht="15" hidden="1" x14ac:dyDescent="0.3">
      <c r="A133" s="122" t="s">
        <v>197</v>
      </c>
    </row>
    <row r="134" spans="1:1" s="34" customFormat="1" ht="15" hidden="1" x14ac:dyDescent="0.3">
      <c r="A134" s="122" t="s">
        <v>198</v>
      </c>
    </row>
    <row r="135" spans="1:1" s="34" customFormat="1" ht="15" hidden="1" x14ac:dyDescent="0.3">
      <c r="A135" s="122" t="s">
        <v>199</v>
      </c>
    </row>
    <row r="136" spans="1:1" s="34" customFormat="1" ht="15" hidden="1" x14ac:dyDescent="0.3">
      <c r="A136" s="122" t="s">
        <v>200</v>
      </c>
    </row>
    <row r="137" spans="1:1" s="34" customFormat="1" ht="15" hidden="1" x14ac:dyDescent="0.3">
      <c r="A137" s="122" t="s">
        <v>201</v>
      </c>
    </row>
    <row r="138" spans="1:1" s="34" customFormat="1" ht="15" hidden="1" x14ac:dyDescent="0.3">
      <c r="A138" s="122" t="s">
        <v>202</v>
      </c>
    </row>
    <row r="139" spans="1:1" s="34" customFormat="1" ht="15" hidden="1" x14ac:dyDescent="0.3">
      <c r="A139" s="122" t="s">
        <v>203</v>
      </c>
    </row>
    <row r="140" spans="1:1" s="34" customFormat="1" ht="15" hidden="1" x14ac:dyDescent="0.3">
      <c r="A140" s="122" t="s">
        <v>204</v>
      </c>
    </row>
    <row r="141" spans="1:1" s="34" customFormat="1" ht="15" hidden="1" x14ac:dyDescent="0.3">
      <c r="A141" s="122" t="s">
        <v>205</v>
      </c>
    </row>
    <row r="142" spans="1:1" s="34" customFormat="1" ht="15" hidden="1" x14ac:dyDescent="0.3">
      <c r="A142" s="122" t="s">
        <v>206</v>
      </c>
    </row>
    <row r="143" spans="1:1" s="34" customFormat="1" ht="15" hidden="1" x14ac:dyDescent="0.3">
      <c r="A143" s="122" t="s">
        <v>207</v>
      </c>
    </row>
    <row r="144" spans="1:1" s="34" customFormat="1" ht="15" hidden="1" x14ac:dyDescent="0.3">
      <c r="A144" s="122" t="s">
        <v>208</v>
      </c>
    </row>
    <row r="145" spans="1:1" s="34" customFormat="1" ht="15" hidden="1" x14ac:dyDescent="0.3">
      <c r="A145" s="122" t="s">
        <v>209</v>
      </c>
    </row>
    <row r="146" spans="1:1" s="34" customFormat="1" ht="15" hidden="1" x14ac:dyDescent="0.3">
      <c r="A146" s="122" t="s">
        <v>210</v>
      </c>
    </row>
    <row r="147" spans="1:1" s="34" customFormat="1" ht="15" hidden="1" x14ac:dyDescent="0.3">
      <c r="A147" s="122" t="s">
        <v>211</v>
      </c>
    </row>
    <row r="148" spans="1:1" s="34" customFormat="1" ht="15" hidden="1" x14ac:dyDescent="0.3">
      <c r="A148" s="122" t="s">
        <v>212</v>
      </c>
    </row>
    <row r="149" spans="1:1" s="34" customFormat="1" ht="15" hidden="1" x14ac:dyDescent="0.3">
      <c r="A149" s="122" t="s">
        <v>213</v>
      </c>
    </row>
    <row r="150" spans="1:1" s="34" customFormat="1" ht="15" hidden="1" x14ac:dyDescent="0.3">
      <c r="A150" s="122" t="s">
        <v>214</v>
      </c>
    </row>
    <row r="151" spans="1:1" s="34" customFormat="1" ht="15" hidden="1" x14ac:dyDescent="0.3">
      <c r="A151" s="122" t="s">
        <v>215</v>
      </c>
    </row>
    <row r="152" spans="1:1" s="34" customFormat="1" ht="15" hidden="1" x14ac:dyDescent="0.3">
      <c r="A152" s="122" t="s">
        <v>216</v>
      </c>
    </row>
    <row r="153" spans="1:1" s="34" customFormat="1" ht="15" hidden="1" x14ac:dyDescent="0.3">
      <c r="A153" s="122" t="s">
        <v>217</v>
      </c>
    </row>
    <row r="154" spans="1:1" s="34" customFormat="1" ht="15" hidden="1" x14ac:dyDescent="0.3">
      <c r="A154" s="122" t="s">
        <v>218</v>
      </c>
    </row>
    <row r="155" spans="1:1" s="34" customFormat="1" ht="15" hidden="1" x14ac:dyDescent="0.3">
      <c r="A155" s="122" t="s">
        <v>219</v>
      </c>
    </row>
    <row r="156" spans="1:1" s="34" customFormat="1" ht="15" hidden="1" x14ac:dyDescent="0.3">
      <c r="A156" s="122" t="s">
        <v>220</v>
      </c>
    </row>
    <row r="157" spans="1:1" s="34" customFormat="1" ht="15" hidden="1" x14ac:dyDescent="0.3">
      <c r="A157" s="122" t="s">
        <v>221</v>
      </c>
    </row>
    <row r="158" spans="1:1" s="34" customFormat="1" ht="15" hidden="1" x14ac:dyDescent="0.3">
      <c r="A158" s="122" t="s">
        <v>222</v>
      </c>
    </row>
    <row r="159" spans="1:1" s="34" customFormat="1" ht="15" hidden="1" x14ac:dyDescent="0.3">
      <c r="A159" s="122" t="s">
        <v>223</v>
      </c>
    </row>
    <row r="160" spans="1:1" s="34" customFormat="1" ht="15" hidden="1" x14ac:dyDescent="0.3">
      <c r="A160" s="122" t="s">
        <v>224</v>
      </c>
    </row>
    <row r="161" spans="1:1" s="34" customFormat="1" ht="15" hidden="1" x14ac:dyDescent="0.3">
      <c r="A161" s="122" t="s">
        <v>225</v>
      </c>
    </row>
    <row r="162" spans="1:1" s="34" customFormat="1" ht="15" hidden="1" x14ac:dyDescent="0.3">
      <c r="A162" s="122" t="s">
        <v>226</v>
      </c>
    </row>
    <row r="163" spans="1:1" s="34" customFormat="1" ht="15" hidden="1" x14ac:dyDescent="0.3">
      <c r="A163" s="122" t="s">
        <v>227</v>
      </c>
    </row>
    <row r="164" spans="1:1" s="34" customFormat="1" ht="15" hidden="1" x14ac:dyDescent="0.3">
      <c r="A164" s="122" t="s">
        <v>228</v>
      </c>
    </row>
    <row r="165" spans="1:1" s="34" customFormat="1" ht="15" hidden="1" x14ac:dyDescent="0.3">
      <c r="A165" s="122" t="s">
        <v>229</v>
      </c>
    </row>
    <row r="166" spans="1:1" s="34" customFormat="1" ht="15" hidden="1" x14ac:dyDescent="0.3">
      <c r="A166" s="123" t="s">
        <v>230</v>
      </c>
    </row>
    <row r="167" spans="1:1" s="34" customFormat="1" ht="15" hidden="1" x14ac:dyDescent="0.3">
      <c r="A167" s="122" t="s">
        <v>231</v>
      </c>
    </row>
    <row r="168" spans="1:1" s="34" customFormat="1" ht="15" hidden="1" x14ac:dyDescent="0.3">
      <c r="A168" s="122" t="s">
        <v>232</v>
      </c>
    </row>
    <row r="169" spans="1:1" s="34" customFormat="1" ht="15" hidden="1" x14ac:dyDescent="0.3">
      <c r="A169" s="122" t="s">
        <v>233</v>
      </c>
    </row>
    <row r="170" spans="1:1" s="34" customFormat="1" ht="15" hidden="1" x14ac:dyDescent="0.3">
      <c r="A170" s="122" t="s">
        <v>234</v>
      </c>
    </row>
    <row r="171" spans="1:1" s="34" customFormat="1" ht="15" hidden="1" x14ac:dyDescent="0.3">
      <c r="A171" s="122" t="s">
        <v>235</v>
      </c>
    </row>
    <row r="172" spans="1:1" s="34" customFormat="1" ht="15" hidden="1" x14ac:dyDescent="0.3">
      <c r="A172" s="122" t="s">
        <v>236</v>
      </c>
    </row>
    <row r="173" spans="1:1" s="34" customFormat="1" ht="15" hidden="1" x14ac:dyDescent="0.3">
      <c r="A173" s="122" t="s">
        <v>237</v>
      </c>
    </row>
    <row r="174" spans="1:1" s="34" customFormat="1" ht="15" hidden="1" x14ac:dyDescent="0.3">
      <c r="A174" s="122" t="s">
        <v>238</v>
      </c>
    </row>
    <row r="175" spans="1:1" s="34" customFormat="1" ht="15" hidden="1" x14ac:dyDescent="0.3">
      <c r="A175" s="122" t="s">
        <v>239</v>
      </c>
    </row>
    <row r="176" spans="1:1" s="34" customFormat="1" ht="15" hidden="1" x14ac:dyDescent="0.3">
      <c r="A176" s="122" t="s">
        <v>240</v>
      </c>
    </row>
    <row r="177" spans="1:1" s="34" customFormat="1" ht="15" hidden="1" x14ac:dyDescent="0.3">
      <c r="A177" s="122" t="s">
        <v>241</v>
      </c>
    </row>
    <row r="178" spans="1:1" s="34" customFormat="1" ht="15" hidden="1" x14ac:dyDescent="0.3">
      <c r="A178" s="34" t="s">
        <v>242</v>
      </c>
    </row>
    <row r="179" spans="1:1" s="34" customFormat="1" ht="15" hidden="1" x14ac:dyDescent="0.3">
      <c r="A179" s="122" t="s">
        <v>243</v>
      </c>
    </row>
    <row r="180" spans="1:1" s="34" customFormat="1" ht="15" hidden="1" x14ac:dyDescent="0.3">
      <c r="A180" s="122" t="s">
        <v>244</v>
      </c>
    </row>
    <row r="181" spans="1:1" s="34" customFormat="1" ht="15" hidden="1" x14ac:dyDescent="0.3">
      <c r="A181" s="122" t="s">
        <v>245</v>
      </c>
    </row>
    <row r="182" spans="1:1" s="34" customFormat="1" ht="15" hidden="1" x14ac:dyDescent="0.3">
      <c r="A182" s="122" t="s">
        <v>246</v>
      </c>
    </row>
    <row r="183" spans="1:1" s="34" customFormat="1" ht="15" hidden="1" x14ac:dyDescent="0.3">
      <c r="A183" s="122" t="s">
        <v>247</v>
      </c>
    </row>
    <row r="184" spans="1:1" s="34" customFormat="1" ht="15" hidden="1" x14ac:dyDescent="0.3">
      <c r="A184" s="122" t="s">
        <v>248</v>
      </c>
    </row>
    <row r="185" spans="1:1" s="34" customFormat="1" ht="15" hidden="1" x14ac:dyDescent="0.3">
      <c r="A185" s="122" t="s">
        <v>249</v>
      </c>
    </row>
    <row r="186" spans="1:1" s="34" customFormat="1" ht="15" hidden="1" x14ac:dyDescent="0.3">
      <c r="A186" s="122" t="s">
        <v>250</v>
      </c>
    </row>
    <row r="187" spans="1:1" s="34" customFormat="1" ht="15" hidden="1" x14ac:dyDescent="0.3">
      <c r="A187" s="122" t="s">
        <v>251</v>
      </c>
    </row>
    <row r="188" spans="1:1" s="34" customFormat="1" ht="15" hidden="1" x14ac:dyDescent="0.3">
      <c r="A188" s="122" t="s">
        <v>252</v>
      </c>
    </row>
    <row r="189" spans="1:1" s="34" customFormat="1" ht="15" hidden="1" x14ac:dyDescent="0.3">
      <c r="A189" s="122" t="s">
        <v>253</v>
      </c>
    </row>
    <row r="190" spans="1:1" s="34" customFormat="1" ht="15" hidden="1" x14ac:dyDescent="0.3">
      <c r="A190" s="122" t="s">
        <v>254</v>
      </c>
    </row>
    <row r="191" spans="1:1" s="34" customFormat="1" ht="15" hidden="1" x14ac:dyDescent="0.3">
      <c r="A191" s="122" t="s">
        <v>255</v>
      </c>
    </row>
    <row r="192" spans="1:1" s="34" customFormat="1" ht="15" hidden="1" x14ac:dyDescent="0.3">
      <c r="A192" s="122" t="s">
        <v>256</v>
      </c>
    </row>
    <row r="193" spans="1:1" s="34" customFormat="1" ht="15" hidden="1" x14ac:dyDescent="0.3">
      <c r="A193" s="122" t="s">
        <v>257</v>
      </c>
    </row>
    <row r="194" spans="1:1" s="34" customFormat="1" ht="15" hidden="1" x14ac:dyDescent="0.3">
      <c r="A194" s="122" t="s">
        <v>258</v>
      </c>
    </row>
    <row r="195" spans="1:1" s="34" customFormat="1" ht="15" hidden="1" x14ac:dyDescent="0.3">
      <c r="A195" s="122" t="s">
        <v>259</v>
      </c>
    </row>
    <row r="196" spans="1:1" s="34" customFormat="1" ht="15" hidden="1" x14ac:dyDescent="0.3">
      <c r="A196" s="122" t="s">
        <v>260</v>
      </c>
    </row>
    <row r="197" spans="1:1" s="34" customFormat="1" ht="15" hidden="1" x14ac:dyDescent="0.3">
      <c r="A197" s="122" t="s">
        <v>261</v>
      </c>
    </row>
    <row r="198" spans="1:1" s="34" customFormat="1" ht="15" hidden="1" x14ac:dyDescent="0.3">
      <c r="A198" s="122" t="s">
        <v>262</v>
      </c>
    </row>
    <row r="199" spans="1:1" s="34" customFormat="1" ht="15" hidden="1" x14ac:dyDescent="0.3">
      <c r="A199" s="122" t="s">
        <v>263</v>
      </c>
    </row>
    <row r="200" spans="1:1" s="34" customFormat="1" ht="15" hidden="1" x14ac:dyDescent="0.3">
      <c r="A200" s="122" t="s">
        <v>264</v>
      </c>
    </row>
    <row r="201" spans="1:1" s="34" customFormat="1" ht="15" hidden="1" x14ac:dyDescent="0.3">
      <c r="A201" s="122" t="s">
        <v>265</v>
      </c>
    </row>
    <row r="202" spans="1:1" s="34" customFormat="1" ht="15" hidden="1" x14ac:dyDescent="0.3">
      <c r="A202" s="122" t="s">
        <v>266</v>
      </c>
    </row>
    <row r="203" spans="1:1" s="34" customFormat="1" ht="15" hidden="1" x14ac:dyDescent="0.3">
      <c r="A203" s="122" t="s">
        <v>267</v>
      </c>
    </row>
    <row r="204" spans="1:1" s="34" customFormat="1" ht="15" hidden="1" x14ac:dyDescent="0.3">
      <c r="A204" s="122" t="s">
        <v>268</v>
      </c>
    </row>
    <row r="205" spans="1:1" s="34" customFormat="1" ht="15" hidden="1" x14ac:dyDescent="0.3">
      <c r="A205" s="122" t="s">
        <v>269</v>
      </c>
    </row>
    <row r="206" spans="1:1" s="34" customFormat="1" ht="15" hidden="1" x14ac:dyDescent="0.3">
      <c r="A206" s="122" t="s">
        <v>270</v>
      </c>
    </row>
    <row r="207" spans="1:1" s="34" customFormat="1" ht="15" hidden="1" x14ac:dyDescent="0.3">
      <c r="A207" s="122" t="s">
        <v>271</v>
      </c>
    </row>
    <row r="208" spans="1:1" s="34" customFormat="1" ht="15" hidden="1" x14ac:dyDescent="0.3">
      <c r="A208" s="122" t="s">
        <v>272</v>
      </c>
    </row>
    <row r="209" spans="1:1" s="34" customFormat="1" ht="15" hidden="1" x14ac:dyDescent="0.3">
      <c r="A209" s="122" t="s">
        <v>273</v>
      </c>
    </row>
    <row r="210" spans="1:1" s="34" customFormat="1" ht="15" hidden="1" x14ac:dyDescent="0.3">
      <c r="A210" s="122" t="s">
        <v>274</v>
      </c>
    </row>
    <row r="211" spans="1:1" s="34" customFormat="1" ht="15" hidden="1" x14ac:dyDescent="0.3">
      <c r="A211" s="122" t="s">
        <v>275</v>
      </c>
    </row>
    <row r="212" spans="1:1" s="34" customFormat="1" ht="15" hidden="1" x14ac:dyDescent="0.3">
      <c r="A212" s="122" t="s">
        <v>276</v>
      </c>
    </row>
    <row r="213" spans="1:1" s="34" customFormat="1" ht="15" hidden="1" x14ac:dyDescent="0.3">
      <c r="A213" s="122" t="s">
        <v>277</v>
      </c>
    </row>
    <row r="214" spans="1:1" s="34" customFormat="1" ht="15" hidden="1" x14ac:dyDescent="0.3">
      <c r="A214" s="122" t="s">
        <v>278</v>
      </c>
    </row>
    <row r="215" spans="1:1" s="34" customFormat="1" ht="15" hidden="1" x14ac:dyDescent="0.3">
      <c r="A215" s="122" t="s">
        <v>279</v>
      </c>
    </row>
    <row r="216" spans="1:1" s="34" customFormat="1" ht="15" hidden="1" x14ac:dyDescent="0.3">
      <c r="A216" s="122" t="s">
        <v>280</v>
      </c>
    </row>
    <row r="217" spans="1:1" s="34" customFormat="1" ht="15" hidden="1" x14ac:dyDescent="0.3">
      <c r="A217" s="122" t="s">
        <v>281</v>
      </c>
    </row>
    <row r="218" spans="1:1" s="34" customFormat="1" ht="15" hidden="1" x14ac:dyDescent="0.3">
      <c r="A218" s="122" t="s">
        <v>282</v>
      </c>
    </row>
    <row r="219" spans="1:1" s="34" customFormat="1" ht="15" hidden="1" x14ac:dyDescent="0.3">
      <c r="A219" s="122" t="s">
        <v>283</v>
      </c>
    </row>
    <row r="220" spans="1:1" s="34" customFormat="1" ht="15" hidden="1" x14ac:dyDescent="0.3">
      <c r="A220" s="122" t="s">
        <v>284</v>
      </c>
    </row>
    <row r="221" spans="1:1" s="34" customFormat="1" ht="15" hidden="1" x14ac:dyDescent="0.3">
      <c r="A221" s="122" t="s">
        <v>285</v>
      </c>
    </row>
    <row r="222" spans="1:1" s="34" customFormat="1" ht="15" hidden="1" x14ac:dyDescent="0.3">
      <c r="A222" s="122" t="s">
        <v>286</v>
      </c>
    </row>
    <row r="223" spans="1:1" s="34" customFormat="1" ht="15" hidden="1" x14ac:dyDescent="0.3">
      <c r="A223" s="122" t="s">
        <v>287</v>
      </c>
    </row>
    <row r="224" spans="1:1" s="34" customFormat="1" ht="15" hidden="1" x14ac:dyDescent="0.3">
      <c r="A224" s="122" t="s">
        <v>288</v>
      </c>
    </row>
    <row r="225" spans="1:1" s="34" customFormat="1" ht="15" hidden="1" x14ac:dyDescent="0.3">
      <c r="A225" s="122" t="s">
        <v>289</v>
      </c>
    </row>
    <row r="226" spans="1:1" s="34" customFormat="1" ht="15" hidden="1" x14ac:dyDescent="0.3">
      <c r="A226" s="122" t="s">
        <v>290</v>
      </c>
    </row>
    <row r="227" spans="1:1" s="34" customFormat="1" ht="15" hidden="1" x14ac:dyDescent="0.3">
      <c r="A227" s="122" t="s">
        <v>291</v>
      </c>
    </row>
    <row r="228" spans="1:1" s="34" customFormat="1" ht="15" hidden="1" x14ac:dyDescent="0.3">
      <c r="A228" s="122" t="s">
        <v>292</v>
      </c>
    </row>
    <row r="229" spans="1:1" s="34" customFormat="1" ht="15" hidden="1" x14ac:dyDescent="0.3">
      <c r="A229" s="122" t="s">
        <v>293</v>
      </c>
    </row>
    <row r="230" spans="1:1" s="34" customFormat="1" ht="15" hidden="1" x14ac:dyDescent="0.3"/>
    <row r="231" spans="1:1" s="34" customFormat="1" ht="15" hidden="1" x14ac:dyDescent="0.3">
      <c r="A231" s="124" t="s">
        <v>294</v>
      </c>
    </row>
    <row r="232" spans="1:1" s="34" customFormat="1" ht="15" hidden="1" x14ac:dyDescent="0.3"/>
    <row r="233" spans="1:1" s="34" customFormat="1" ht="15" hidden="1" x14ac:dyDescent="0.3">
      <c r="A233" s="122" t="s">
        <v>23</v>
      </c>
    </row>
    <row r="234" spans="1:1" s="34" customFormat="1" ht="15" hidden="1" x14ac:dyDescent="0.3">
      <c r="A234" s="122" t="s">
        <v>24</v>
      </c>
    </row>
    <row r="235" spans="1:1" s="34" customFormat="1" ht="15" hidden="1" x14ac:dyDescent="0.3">
      <c r="A235" s="122" t="s">
        <v>94</v>
      </c>
    </row>
    <row r="236" spans="1:1" s="34" customFormat="1" ht="15" hidden="1" x14ac:dyDescent="0.3">
      <c r="A236" s="122" t="s">
        <v>99</v>
      </c>
    </row>
    <row r="237" spans="1:1" s="34" customFormat="1" ht="15" hidden="1" x14ac:dyDescent="0.3">
      <c r="A237" s="122" t="s">
        <v>25</v>
      </c>
    </row>
    <row r="238" spans="1:1" s="34" customFormat="1" ht="15" hidden="1" x14ac:dyDescent="0.3">
      <c r="A238" s="122" t="s">
        <v>26</v>
      </c>
    </row>
    <row r="239" spans="1:1" s="34" customFormat="1" ht="15" hidden="1" x14ac:dyDescent="0.3">
      <c r="A239" s="122" t="s">
        <v>112</v>
      </c>
    </row>
    <row r="240" spans="1:1" s="34" customFormat="1" ht="15" hidden="1" x14ac:dyDescent="0.3">
      <c r="A240" s="34" t="s">
        <v>113</v>
      </c>
    </row>
    <row r="241" spans="1:1" s="34" customFormat="1" ht="15" hidden="1" x14ac:dyDescent="0.3">
      <c r="A241" s="122" t="s">
        <v>28</v>
      </c>
    </row>
    <row r="242" spans="1:1" s="34" customFormat="1" ht="15" hidden="1" x14ac:dyDescent="0.3">
      <c r="A242" s="122" t="s">
        <v>29</v>
      </c>
    </row>
    <row r="243" spans="1:1" s="34" customFormat="1" ht="15" hidden="1" x14ac:dyDescent="0.3">
      <c r="A243" s="122" t="s">
        <v>30</v>
      </c>
    </row>
    <row r="244" spans="1:1" s="34" customFormat="1" ht="15" hidden="1" x14ac:dyDescent="0.3">
      <c r="A244" s="122" t="s">
        <v>100</v>
      </c>
    </row>
    <row r="245" spans="1:1" s="34" customFormat="1" ht="15" hidden="1" x14ac:dyDescent="0.3">
      <c r="A245" s="122" t="s">
        <v>31</v>
      </c>
    </row>
    <row r="246" spans="1:1" s="34" customFormat="1" ht="15" hidden="1" x14ac:dyDescent="0.3">
      <c r="A246" s="122" t="s">
        <v>32</v>
      </c>
    </row>
    <row r="247" spans="1:1" s="34" customFormat="1" ht="15" hidden="1" x14ac:dyDescent="0.3">
      <c r="A247" s="122" t="s">
        <v>89</v>
      </c>
    </row>
    <row r="248" spans="1:1" s="34" customFormat="1" ht="15" hidden="1" x14ac:dyDescent="0.3">
      <c r="A248" s="122" t="s">
        <v>33</v>
      </c>
    </row>
    <row r="249" spans="1:1" s="34" customFormat="1" ht="15" hidden="1" x14ac:dyDescent="0.3">
      <c r="A249" s="122" t="s">
        <v>114</v>
      </c>
    </row>
    <row r="250" spans="1:1" s="34" customFormat="1" ht="15" hidden="1" x14ac:dyDescent="0.3">
      <c r="A250" s="122" t="s">
        <v>34</v>
      </c>
    </row>
    <row r="251" spans="1:1" s="34" customFormat="1" ht="15" hidden="1" x14ac:dyDescent="0.3">
      <c r="A251" s="122" t="s">
        <v>35</v>
      </c>
    </row>
    <row r="252" spans="1:1" s="34" customFormat="1" ht="15" hidden="1" x14ac:dyDescent="0.3">
      <c r="A252" s="122" t="s">
        <v>90</v>
      </c>
    </row>
    <row r="253" spans="1:1" s="34" customFormat="1" ht="14.25" hidden="1" customHeight="1" x14ac:dyDescent="0.3">
      <c r="A253" s="122" t="s">
        <v>36</v>
      </c>
    </row>
    <row r="254" spans="1:1" s="34" customFormat="1" ht="15" hidden="1" x14ac:dyDescent="0.3">
      <c r="A254" s="122" t="s">
        <v>295</v>
      </c>
    </row>
    <row r="255" spans="1:1" s="34" customFormat="1" ht="15" hidden="1" x14ac:dyDescent="0.3">
      <c r="A255" s="122" t="s">
        <v>37</v>
      </c>
    </row>
    <row r="256" spans="1:1" s="34" customFormat="1" ht="15" hidden="1" x14ac:dyDescent="0.3">
      <c r="A256" s="122" t="s">
        <v>38</v>
      </c>
    </row>
    <row r="257" spans="1:1" s="34" customFormat="1" ht="15" hidden="1" x14ac:dyDescent="0.3">
      <c r="A257" s="122" t="s">
        <v>39</v>
      </c>
    </row>
    <row r="258" spans="1:1" s="34" customFormat="1" ht="15" hidden="1" x14ac:dyDescent="0.3">
      <c r="A258" s="122" t="s">
        <v>40</v>
      </c>
    </row>
    <row r="259" spans="1:1" s="34" customFormat="1" ht="15" hidden="1" x14ac:dyDescent="0.3">
      <c r="A259" s="122" t="s">
        <v>41</v>
      </c>
    </row>
    <row r="260" spans="1:1" s="34" customFormat="1" ht="15" hidden="1" x14ac:dyDescent="0.3">
      <c r="A260" s="122" t="s">
        <v>42</v>
      </c>
    </row>
    <row r="261" spans="1:1" s="34" customFormat="1" ht="15" hidden="1" x14ac:dyDescent="0.3">
      <c r="A261" s="122" t="s">
        <v>43</v>
      </c>
    </row>
    <row r="262" spans="1:1" s="34" customFormat="1" ht="15" hidden="1" x14ac:dyDescent="0.3">
      <c r="A262" s="122" t="s">
        <v>44</v>
      </c>
    </row>
    <row r="263" spans="1:1" s="34" customFormat="1" ht="15" hidden="1" x14ac:dyDescent="0.3">
      <c r="A263" s="122" t="s">
        <v>45</v>
      </c>
    </row>
    <row r="264" spans="1:1" s="34" customFormat="1" ht="15" hidden="1" x14ac:dyDescent="0.3">
      <c r="A264" s="122" t="s">
        <v>46</v>
      </c>
    </row>
    <row r="265" spans="1:1" hidden="1" x14ac:dyDescent="0.45">
      <c r="A265" s="122" t="s">
        <v>47</v>
      </c>
    </row>
    <row r="266" spans="1:1" hidden="1" x14ac:dyDescent="0.45">
      <c r="A266" s="122" t="s">
        <v>48</v>
      </c>
    </row>
    <row r="267" spans="1:1" hidden="1" x14ac:dyDescent="0.45">
      <c r="A267" s="122" t="s">
        <v>49</v>
      </c>
    </row>
    <row r="268" spans="1:1" hidden="1" x14ac:dyDescent="0.45">
      <c r="A268" s="122" t="s">
        <v>50</v>
      </c>
    </row>
    <row r="269" spans="1:1" hidden="1" x14ac:dyDescent="0.45">
      <c r="A269" s="122" t="s">
        <v>296</v>
      </c>
    </row>
    <row r="270" spans="1:1" hidden="1" x14ac:dyDescent="0.45">
      <c r="A270" s="122" t="s">
        <v>115</v>
      </c>
    </row>
    <row r="271" spans="1:1" hidden="1" x14ac:dyDescent="0.45">
      <c r="A271" s="122" t="s">
        <v>51</v>
      </c>
    </row>
    <row r="272" spans="1:1" hidden="1" x14ac:dyDescent="0.45">
      <c r="A272" s="122" t="s">
        <v>52</v>
      </c>
    </row>
    <row r="273" spans="1:1" hidden="1" x14ac:dyDescent="0.45">
      <c r="A273" s="122" t="s">
        <v>53</v>
      </c>
    </row>
    <row r="274" spans="1:1" hidden="1" x14ac:dyDescent="0.45">
      <c r="A274" s="122" t="s">
        <v>54</v>
      </c>
    </row>
    <row r="275" spans="1:1" hidden="1" x14ac:dyDescent="0.45">
      <c r="A275" s="122" t="s">
        <v>55</v>
      </c>
    </row>
    <row r="276" spans="1:1" hidden="1" x14ac:dyDescent="0.45">
      <c r="A276" s="122" t="s">
        <v>56</v>
      </c>
    </row>
    <row r="277" spans="1:1" hidden="1" x14ac:dyDescent="0.45">
      <c r="A277" s="122" t="s">
        <v>57</v>
      </c>
    </row>
    <row r="278" spans="1:1" hidden="1" x14ac:dyDescent="0.45">
      <c r="A278" s="122" t="s">
        <v>297</v>
      </c>
    </row>
    <row r="279" spans="1:1" hidden="1" x14ac:dyDescent="0.45">
      <c r="A279" s="122" t="s">
        <v>80</v>
      </c>
    </row>
    <row r="280" spans="1:1" hidden="1" x14ac:dyDescent="0.45">
      <c r="A280" s="122" t="s">
        <v>298</v>
      </c>
    </row>
    <row r="281" spans="1:1" hidden="1" x14ac:dyDescent="0.45">
      <c r="A281" s="122" t="s">
        <v>58</v>
      </c>
    </row>
    <row r="282" spans="1:1" hidden="1" x14ac:dyDescent="0.45">
      <c r="A282" s="122" t="s">
        <v>59</v>
      </c>
    </row>
    <row r="283" spans="1:1" hidden="1" x14ac:dyDescent="0.45">
      <c r="A283" s="122" t="s">
        <v>78</v>
      </c>
    </row>
    <row r="284" spans="1:1" hidden="1" x14ac:dyDescent="0.45">
      <c r="A284" s="122" t="s">
        <v>83</v>
      </c>
    </row>
    <row r="285" spans="1:1" hidden="1" x14ac:dyDescent="0.45">
      <c r="A285" s="122" t="s">
        <v>299</v>
      </c>
    </row>
    <row r="286" spans="1:1" hidden="1" x14ac:dyDescent="0.45">
      <c r="A286" s="122" t="s">
        <v>60</v>
      </c>
    </row>
    <row r="287" spans="1:1" hidden="1" x14ac:dyDescent="0.45">
      <c r="A287" s="122" t="s">
        <v>91</v>
      </c>
    </row>
    <row r="288" spans="1:1" hidden="1" x14ac:dyDescent="0.45">
      <c r="A288" s="122" t="s">
        <v>61</v>
      </c>
    </row>
    <row r="289" spans="1:1" hidden="1" x14ac:dyDescent="0.45">
      <c r="A289" s="122" t="s">
        <v>300</v>
      </c>
    </row>
    <row r="290" spans="1:1" hidden="1" x14ac:dyDescent="0.45">
      <c r="A290" s="122" t="s">
        <v>62</v>
      </c>
    </row>
    <row r="291" spans="1:1" hidden="1" x14ac:dyDescent="0.45">
      <c r="A291" s="122" t="s">
        <v>63</v>
      </c>
    </row>
    <row r="292" spans="1:1" hidden="1" x14ac:dyDescent="0.45">
      <c r="A292" s="122" t="s">
        <v>301</v>
      </c>
    </row>
    <row r="293" spans="1:1" hidden="1" x14ac:dyDescent="0.45">
      <c r="A293" s="122" t="s">
        <v>64</v>
      </c>
    </row>
    <row r="294" spans="1:1" hidden="1" x14ac:dyDescent="0.45">
      <c r="A294" s="122" t="s">
        <v>116</v>
      </c>
    </row>
    <row r="295" spans="1:1" hidden="1" x14ac:dyDescent="0.45">
      <c r="A295" s="122" t="s">
        <v>302</v>
      </c>
    </row>
    <row r="296" spans="1:1" hidden="1" x14ac:dyDescent="0.45">
      <c r="A296" s="122" t="s">
        <v>65</v>
      </c>
    </row>
    <row r="297" spans="1:1" hidden="1" x14ac:dyDescent="0.45">
      <c r="A297" s="122" t="s">
        <v>66</v>
      </c>
    </row>
    <row r="298" spans="1:1" hidden="1" x14ac:dyDescent="0.45">
      <c r="A298" s="122" t="s">
        <v>117</v>
      </c>
    </row>
    <row r="299" spans="1:1" hidden="1" x14ac:dyDescent="0.45">
      <c r="A299" s="122" t="s">
        <v>67</v>
      </c>
    </row>
    <row r="300" spans="1:1" hidden="1" x14ac:dyDescent="0.45">
      <c r="A300" s="122" t="s">
        <v>68</v>
      </c>
    </row>
    <row r="301" spans="1:1" hidden="1" x14ac:dyDescent="0.45">
      <c r="A301" s="122" t="s">
        <v>93</v>
      </c>
    </row>
    <row r="302" spans="1:1" hidden="1" x14ac:dyDescent="0.45">
      <c r="A302" s="122" t="s">
        <v>69</v>
      </c>
    </row>
    <row r="303" spans="1:1" hidden="1" x14ac:dyDescent="0.45">
      <c r="A303" s="122" t="s">
        <v>79</v>
      </c>
    </row>
    <row r="304" spans="1:1" hidden="1" x14ac:dyDescent="0.45">
      <c r="A304" s="122" t="s">
        <v>70</v>
      </c>
    </row>
    <row r="305" spans="1:1" hidden="1" x14ac:dyDescent="0.45">
      <c r="A305" s="122" t="s">
        <v>303</v>
      </c>
    </row>
    <row r="306" spans="1:1" hidden="1" x14ac:dyDescent="0.45">
      <c r="A306" s="122" t="s">
        <v>71</v>
      </c>
    </row>
    <row r="307" spans="1:1" hidden="1" x14ac:dyDescent="0.45">
      <c r="A307" s="122" t="s">
        <v>72</v>
      </c>
    </row>
    <row r="308" spans="1:1" hidden="1" x14ac:dyDescent="0.45">
      <c r="A308" s="122" t="s">
        <v>82</v>
      </c>
    </row>
    <row r="309" spans="1:1" hidden="1" x14ac:dyDescent="0.45">
      <c r="A309" s="122" t="s">
        <v>73</v>
      </c>
    </row>
    <row r="310" spans="1:1" hidden="1" x14ac:dyDescent="0.45">
      <c r="A310" s="122" t="s">
        <v>304</v>
      </c>
    </row>
    <row r="311" spans="1:1" hidden="1" x14ac:dyDescent="0.45">
      <c r="A311" s="122" t="s">
        <v>95</v>
      </c>
    </row>
    <row r="312" spans="1:1" hidden="1" x14ac:dyDescent="0.45">
      <c r="A312" s="122" t="s">
        <v>305</v>
      </c>
    </row>
    <row r="313" spans="1:1" hidden="1" x14ac:dyDescent="0.45">
      <c r="A313" s="122" t="s">
        <v>306</v>
      </c>
    </row>
    <row r="314" spans="1:1" hidden="1" x14ac:dyDescent="0.45">
      <c r="A314" s="123" t="s">
        <v>74</v>
      </c>
    </row>
    <row r="315" spans="1:1" hidden="1" x14ac:dyDescent="0.45">
      <c r="A315" s="34" t="s">
        <v>101</v>
      </c>
    </row>
    <row r="316" spans="1:1" hidden="1" x14ac:dyDescent="0.45">
      <c r="A316" s="122" t="s">
        <v>27</v>
      </c>
    </row>
    <row r="317" spans="1:1" hidden="1" x14ac:dyDescent="0.45">
      <c r="A317" s="34" t="s">
        <v>307</v>
      </c>
    </row>
    <row r="318" spans="1:1" hidden="1" x14ac:dyDescent="0.45">
      <c r="A318" s="34" t="s">
        <v>308</v>
      </c>
    </row>
  </sheetData>
  <sheetProtection selectLockedCells="1"/>
  <mergeCells count="27">
    <mergeCell ref="A1:L1"/>
    <mergeCell ref="A2:L2"/>
    <mergeCell ref="B9:C9"/>
    <mergeCell ref="J10:K10"/>
    <mergeCell ref="A11:C11"/>
    <mergeCell ref="C38:J38"/>
    <mergeCell ref="A33:L33"/>
    <mergeCell ref="A12:L12"/>
    <mergeCell ref="J6:K6"/>
    <mergeCell ref="J8:K8"/>
    <mergeCell ref="B35:C35"/>
    <mergeCell ref="J35:L35"/>
    <mergeCell ref="B36:C36"/>
    <mergeCell ref="J36:L36"/>
    <mergeCell ref="B37:C37"/>
    <mergeCell ref="J37:L37"/>
    <mergeCell ref="A49:L49"/>
    <mergeCell ref="A50:L50"/>
    <mergeCell ref="B48:L48"/>
    <mergeCell ref="A39:C39"/>
    <mergeCell ref="A44:L44"/>
    <mergeCell ref="A42:C42"/>
    <mergeCell ref="A40:C40"/>
    <mergeCell ref="A45:N45"/>
    <mergeCell ref="A43:C43"/>
    <mergeCell ref="B47:L47"/>
    <mergeCell ref="A46:M46"/>
  </mergeCells>
  <phoneticPr fontId="1" type="noConversion"/>
  <dataValidations count="5">
    <dataValidation type="textLength" operator="equal" allowBlank="1" showInputMessage="1" showErrorMessage="1" errorTitle="Incorrect number of digits" error="The speedtype must have eight digits" sqref="B6 J6:K6 B8 J8:K8" xr:uid="{00000000-0002-0000-0A00-000000000000}">
      <formula1>8</formula1>
    </dataValidation>
    <dataValidation type="decimal" allowBlank="1" showInputMessage="1" showErrorMessage="1" error="Student Employee pay rates must be between $7.28 - $18.00." sqref="G10" xr:uid="{00000000-0002-0000-0A00-000001000000}">
      <formula1>7.64</formula1>
      <formula2>18</formula2>
    </dataValidation>
    <dataValidation type="textLength" operator="equal" allowBlank="1" showInputMessage="1" showErrorMessage="1" error="An Employee ID number is 6 digits long." sqref="G4" xr:uid="{00000000-0002-0000-0A00-000002000000}">
      <formula1>6</formula1>
    </dataValidation>
    <dataValidation type="date" allowBlank="1" showInputMessage="1" showErrorMessage="1" errorTitle="Invalid Date Entered" error="You have entered a date that does not fall within this payperiod. _x000a__x000a__x000a_?'s call 719.255.3464 or e-mail sepayrol@uccs.edu" sqref="A14:A32" xr:uid="{00000000-0002-0000-0A00-000003000000}">
      <formula1>46390</formula1>
      <formula2>46403</formula2>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A00-000004000000}">
      <formula1>OFFSET($A$53,0,0,COUNTA($A:$A),1)</formula1>
    </dataValidation>
  </dataValidations>
  <hyperlinks>
    <hyperlink ref="A50:L50" r:id="rId1" display="If you are having problems with the timesheet or have any questions please contact Student Employment at 719.262.3454 or e-mail us at stuemp@uccs.edu" xr:uid="{00000000-0004-0000-0A00-000000000000}"/>
    <hyperlink ref="A49" r:id="rId2" display="For the most up-to-date form, see our website at:  http://www.uccs.edu/~stuemp/formstuemp.htm" xr:uid="{00000000-0004-0000-0A00-000001000000}"/>
    <hyperlink ref="A49:L49" r:id="rId3" display="For the most up-to-date form, see our website at:  http://www.uccs.edu/~stuemp/formstuemp.shtml" xr:uid="{00000000-0004-0000-0A00-000002000000}"/>
  </hyperlinks>
  <printOptions horizontalCentered="1" verticalCentered="1"/>
  <pageMargins left="0" right="0" top="0.5" bottom="0.75" header="0.5" footer="0.5"/>
  <pageSetup scale="67" orientation="portrait" blackAndWhite="1" horizontalDpi="300" verticalDpi="300" r:id="rId4"/>
  <headerFooter alignWithMargins="0">
    <oddFooter>&amp;C&amp;Z&amp;F</oddFooter>
  </headerFooter>
  <legacy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tint="0.79998168889431442"/>
  </sheetPr>
  <dimension ref="A2:S8"/>
  <sheetViews>
    <sheetView workbookViewId="0">
      <selection activeCell="F17" sqref="F17"/>
    </sheetView>
  </sheetViews>
  <sheetFormatPr defaultColWidth="9.1796875" defaultRowHeight="12.5" x14ac:dyDescent="0.25"/>
  <cols>
    <col min="1" max="16384" width="9.1796875" style="315"/>
  </cols>
  <sheetData>
    <row r="2" spans="1:19" ht="108" customHeight="1" x14ac:dyDescent="0.25"/>
    <row r="5" spans="1:19" ht="42" x14ac:dyDescent="0.25">
      <c r="A5" s="477" t="s">
        <v>344</v>
      </c>
      <c r="B5" s="477"/>
      <c r="C5" s="477"/>
      <c r="D5" s="477"/>
      <c r="E5" s="477"/>
      <c r="F5" s="477"/>
      <c r="G5" s="477"/>
      <c r="H5" s="477"/>
      <c r="I5" s="477"/>
      <c r="J5" s="477"/>
      <c r="K5" s="477"/>
      <c r="L5" s="477"/>
      <c r="M5" s="477"/>
      <c r="N5" s="477"/>
      <c r="O5" s="477"/>
      <c r="P5" s="477"/>
      <c r="Q5" s="477"/>
      <c r="R5" s="477"/>
      <c r="S5" s="477"/>
    </row>
    <row r="6" spans="1:19" x14ac:dyDescent="0.25">
      <c r="A6" s="478" t="s">
        <v>310</v>
      </c>
      <c r="B6" s="478"/>
      <c r="C6" s="478"/>
      <c r="D6" s="478"/>
      <c r="E6" s="478"/>
      <c r="F6" s="478"/>
      <c r="G6" s="478"/>
      <c r="H6" s="478"/>
      <c r="I6" s="478"/>
      <c r="J6" s="478"/>
      <c r="K6" s="478"/>
      <c r="L6" s="478"/>
      <c r="M6" s="478"/>
      <c r="N6" s="478"/>
      <c r="O6" s="478"/>
      <c r="P6" s="478"/>
      <c r="Q6" s="478"/>
      <c r="R6" s="478"/>
      <c r="S6" s="478"/>
    </row>
    <row r="7" spans="1:19" ht="25" x14ac:dyDescent="0.5">
      <c r="A7" s="316"/>
      <c r="B7" s="316"/>
      <c r="C7" s="316"/>
      <c r="D7" s="316"/>
      <c r="E7" s="316"/>
      <c r="F7" s="316"/>
      <c r="G7" s="316"/>
      <c r="H7" s="316"/>
      <c r="I7" s="316"/>
      <c r="J7" s="316"/>
      <c r="K7" s="316"/>
      <c r="L7" s="316"/>
      <c r="M7" s="316"/>
      <c r="N7" s="316"/>
      <c r="O7" s="316"/>
      <c r="P7" s="316"/>
      <c r="Q7" s="316"/>
      <c r="R7" s="316"/>
      <c r="S7" s="316"/>
    </row>
    <row r="8" spans="1:19" ht="22.5" x14ac:dyDescent="0.45">
      <c r="A8" s="479" t="s">
        <v>104</v>
      </c>
      <c r="B8" s="479"/>
      <c r="C8" s="479"/>
      <c r="D8" s="479"/>
      <c r="E8" s="479"/>
      <c r="F8" s="479"/>
      <c r="G8" s="479"/>
      <c r="H8" s="479"/>
      <c r="I8" s="479"/>
      <c r="J8" s="479"/>
      <c r="K8" s="479"/>
      <c r="L8" s="479"/>
      <c r="M8" s="479"/>
      <c r="N8" s="479"/>
      <c r="O8" s="479"/>
      <c r="P8" s="479"/>
      <c r="Q8" s="479"/>
      <c r="R8" s="479"/>
      <c r="S8" s="479"/>
    </row>
  </sheetData>
  <sheetProtection selectLockedCells="1" selectUnlockedCells="1"/>
  <mergeCells count="3">
    <mergeCell ref="A5:S5"/>
    <mergeCell ref="A6:S6"/>
    <mergeCell ref="A8:S8"/>
  </mergeCells>
  <hyperlinks>
    <hyperlink ref="A6:S6" r:id="rId1" display="Please see the Student Employment forms page for the Spring 2023 Timesheet." xr:uid="{00000000-0004-0000-0B00-000000000000}"/>
    <hyperlink ref="A8:S8" r:id="rId2" display="You can find the full calendar and TRR Due Dates at: http://www.uccs.edu/stuemp/calendar.html " xr:uid="{00000000-0004-0000-0B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pageSetUpPr fitToPage="1"/>
  </sheetPr>
  <dimension ref="A1:R319"/>
  <sheetViews>
    <sheetView tabSelected="1" workbookViewId="0">
      <selection activeCell="A14" sqref="A14"/>
    </sheetView>
  </sheetViews>
  <sheetFormatPr defaultColWidth="9.1796875" defaultRowHeight="15" x14ac:dyDescent="0.3"/>
  <cols>
    <col min="1" max="1" width="25.81640625" style="34" customWidth="1"/>
    <col min="2" max="2" width="25.453125" style="34" customWidth="1"/>
    <col min="3" max="3" width="13" style="34" customWidth="1"/>
    <col min="4" max="4" width="12.54296875" style="34" hidden="1" customWidth="1"/>
    <col min="5" max="6" width="9.1796875" style="34" hidden="1" customWidth="1"/>
    <col min="7" max="7" width="12.26953125" style="34" customWidth="1"/>
    <col min="8" max="9" width="9.1796875" style="34" hidden="1" customWidth="1"/>
    <col min="10" max="10" width="10.1796875" style="34" customWidth="1"/>
    <col min="11" max="11" width="15.453125" style="34" customWidth="1"/>
    <col min="12" max="12" width="12.7265625" style="34" bestFit="1" customWidth="1"/>
    <col min="13" max="16384" width="9.1796875" style="34"/>
  </cols>
  <sheetData>
    <row r="1" spans="1:15" s="27" customFormat="1" ht="44.25" customHeight="1" thickTop="1" x14ac:dyDescent="0.65">
      <c r="A1" s="404" t="s">
        <v>0</v>
      </c>
      <c r="B1" s="405"/>
      <c r="C1" s="405"/>
      <c r="D1" s="405"/>
      <c r="E1" s="405"/>
      <c r="F1" s="405"/>
      <c r="G1" s="405"/>
      <c r="H1" s="405"/>
      <c r="I1" s="405"/>
      <c r="J1" s="405"/>
      <c r="K1" s="405"/>
      <c r="L1" s="406"/>
      <c r="M1" s="26"/>
      <c r="N1" s="26"/>
    </row>
    <row r="2" spans="1:15" s="28" customFormat="1" ht="33" customHeight="1" x14ac:dyDescent="0.6">
      <c r="A2" s="407" t="s">
        <v>1</v>
      </c>
      <c r="B2" s="352"/>
      <c r="C2" s="352"/>
      <c r="D2" s="352"/>
      <c r="E2" s="352"/>
      <c r="F2" s="352"/>
      <c r="G2" s="352"/>
      <c r="H2" s="352"/>
      <c r="I2" s="352"/>
      <c r="J2" s="352"/>
      <c r="K2" s="352"/>
      <c r="L2" s="408"/>
    </row>
    <row r="3" spans="1:15" ht="33.75" customHeight="1" thickBot="1" x14ac:dyDescent="0.45">
      <c r="A3" s="29"/>
      <c r="B3" s="30" t="s">
        <v>108</v>
      </c>
      <c r="C3" s="31" t="str">
        <f>Dec_26___Jan_08</f>
        <v>30 August - 12 September</v>
      </c>
      <c r="D3" s="31"/>
      <c r="E3" s="31"/>
      <c r="F3" s="31"/>
      <c r="G3" s="31"/>
      <c r="H3" s="31"/>
      <c r="I3" s="31"/>
      <c r="J3" s="31"/>
      <c r="K3" s="31"/>
      <c r="L3" s="32"/>
      <c r="M3" s="33"/>
    </row>
    <row r="4" spans="1:15" ht="40.5" customHeight="1" thickTop="1" thickBot="1" x14ac:dyDescent="0.55000000000000004">
      <c r="A4" s="35" t="s">
        <v>2</v>
      </c>
      <c r="B4" s="36"/>
      <c r="C4" s="37" t="s">
        <v>4</v>
      </c>
      <c r="D4" s="38"/>
      <c r="E4" s="38"/>
      <c r="F4" s="38"/>
      <c r="G4" s="39"/>
      <c r="H4" s="38"/>
      <c r="I4" s="38"/>
      <c r="J4" s="38"/>
      <c r="K4" s="37" t="s">
        <v>3</v>
      </c>
      <c r="L4" s="40" t="s">
        <v>309</v>
      </c>
    </row>
    <row r="5" spans="1:15" x14ac:dyDescent="0.3">
      <c r="A5" s="41"/>
      <c r="B5" s="42"/>
      <c r="L5" s="43"/>
    </row>
    <row r="6" spans="1:15" ht="15.5" thickBot="1" x14ac:dyDescent="0.35">
      <c r="A6" s="41" t="s">
        <v>84</v>
      </c>
      <c r="B6" s="44"/>
      <c r="C6" s="45" t="s">
        <v>85</v>
      </c>
      <c r="G6" s="46" t="s">
        <v>84</v>
      </c>
      <c r="H6" s="46"/>
      <c r="I6" s="46"/>
      <c r="J6" s="409"/>
      <c r="K6" s="409"/>
      <c r="L6" s="47" t="s">
        <v>85</v>
      </c>
    </row>
    <row r="7" spans="1:15" x14ac:dyDescent="0.3">
      <c r="A7" s="41"/>
      <c r="L7" s="43"/>
    </row>
    <row r="8" spans="1:15" ht="15.5" thickBot="1" x14ac:dyDescent="0.35">
      <c r="A8" s="41" t="s">
        <v>84</v>
      </c>
      <c r="B8" s="44"/>
      <c r="C8" s="45" t="s">
        <v>85</v>
      </c>
      <c r="G8" s="46" t="s">
        <v>84</v>
      </c>
      <c r="H8" s="46"/>
      <c r="I8" s="46"/>
      <c r="J8" s="409"/>
      <c r="K8" s="409"/>
      <c r="L8" s="47" t="s">
        <v>85</v>
      </c>
    </row>
    <row r="9" spans="1:15" ht="27.75" customHeight="1" thickBot="1" x14ac:dyDescent="0.35">
      <c r="A9" s="41" t="s">
        <v>5</v>
      </c>
      <c r="B9" s="354"/>
      <c r="C9" s="354"/>
      <c r="D9" s="33"/>
      <c r="E9" s="33"/>
      <c r="F9" s="33"/>
      <c r="G9" s="33"/>
      <c r="H9" s="33"/>
      <c r="I9" s="33"/>
      <c r="J9" s="33"/>
      <c r="K9" s="48" t="s">
        <v>6</v>
      </c>
      <c r="L9" s="49" t="str">
        <f>'Fall 2026 Pay Schedule '!F3</f>
        <v>Fall 2026</v>
      </c>
      <c r="O9" s="33"/>
    </row>
    <row r="10" spans="1:15" ht="32.25" customHeight="1" thickBot="1" x14ac:dyDescent="0.35">
      <c r="A10" s="41" t="s">
        <v>7</v>
      </c>
      <c r="B10" s="50"/>
      <c r="C10" s="48" t="s">
        <v>8</v>
      </c>
      <c r="D10" s="33"/>
      <c r="E10" s="33"/>
      <c r="F10" s="33"/>
      <c r="G10" s="51"/>
      <c r="H10" s="33"/>
      <c r="I10" s="33"/>
      <c r="J10" s="398" t="s">
        <v>21</v>
      </c>
      <c r="K10" s="399"/>
      <c r="L10" s="52">
        <f>IF(G10&lt;1,0,B10/G10)</f>
        <v>0</v>
      </c>
    </row>
    <row r="11" spans="1:15" ht="39" customHeight="1" thickBot="1" x14ac:dyDescent="0.35">
      <c r="A11" s="400" t="s">
        <v>9</v>
      </c>
      <c r="B11" s="401"/>
      <c r="C11" s="401"/>
      <c r="D11" s="53"/>
      <c r="E11" s="53"/>
      <c r="F11" s="53"/>
      <c r="G11" s="54">
        <f>L10/20</f>
        <v>0</v>
      </c>
      <c r="H11" s="33"/>
      <c r="I11" s="33"/>
      <c r="J11" s="33"/>
      <c r="K11" s="33"/>
      <c r="L11" s="55"/>
    </row>
    <row r="12" spans="1:15" ht="18" thickBot="1" x14ac:dyDescent="0.35">
      <c r="A12" s="411"/>
      <c r="B12" s="412"/>
      <c r="C12" s="412"/>
      <c r="D12" s="412"/>
      <c r="E12" s="412"/>
      <c r="F12" s="412"/>
      <c r="G12" s="412"/>
      <c r="H12" s="412"/>
      <c r="I12" s="412"/>
      <c r="J12" s="412"/>
      <c r="K12" s="412"/>
      <c r="L12" s="413"/>
    </row>
    <row r="13" spans="1:15" ht="65.25" customHeight="1" thickTop="1" x14ac:dyDescent="0.3">
      <c r="A13" s="56" t="s">
        <v>12</v>
      </c>
      <c r="B13" s="57" t="s">
        <v>75</v>
      </c>
      <c r="C13" s="58" t="s">
        <v>17</v>
      </c>
      <c r="D13" s="59" t="s">
        <v>14</v>
      </c>
      <c r="E13" s="60" t="s">
        <v>76</v>
      </c>
      <c r="F13" s="61"/>
      <c r="G13" s="62" t="s">
        <v>15</v>
      </c>
      <c r="H13" s="59" t="s">
        <v>76</v>
      </c>
      <c r="I13" s="61"/>
      <c r="J13" s="63" t="s">
        <v>14</v>
      </c>
      <c r="K13" s="57" t="s">
        <v>16</v>
      </c>
      <c r="L13" s="64" t="s">
        <v>18</v>
      </c>
    </row>
    <row r="14" spans="1:15" x14ac:dyDescent="0.3">
      <c r="A14" s="65"/>
      <c r="B14" s="66"/>
      <c r="C14" s="67"/>
      <c r="D14" s="68">
        <f>C14-B14</f>
        <v>0</v>
      </c>
      <c r="E14" s="69">
        <f>D14</f>
        <v>0</v>
      </c>
      <c r="F14" s="70">
        <f>E14*24</f>
        <v>0</v>
      </c>
      <c r="G14" s="71"/>
      <c r="H14" s="69">
        <f>G14</f>
        <v>0</v>
      </c>
      <c r="I14" s="70">
        <f>H14*24</f>
        <v>0</v>
      </c>
      <c r="J14" s="72">
        <f>F14-I14</f>
        <v>0</v>
      </c>
      <c r="K14" s="73">
        <f>J14*$G$10</f>
        <v>0</v>
      </c>
      <c r="L14" s="74">
        <f>L10-J14</f>
        <v>0</v>
      </c>
    </row>
    <row r="15" spans="1:15" x14ac:dyDescent="0.3">
      <c r="A15" s="65"/>
      <c r="B15" s="66"/>
      <c r="C15" s="67"/>
      <c r="D15" s="75">
        <f t="shared" ref="D15:D32" si="0">C15-B15</f>
        <v>0</v>
      </c>
      <c r="E15" s="76">
        <f t="shared" ref="E15:E32" si="1">D15</f>
        <v>0</v>
      </c>
      <c r="F15" s="77">
        <f t="shared" ref="F15:F32" si="2">E15*24</f>
        <v>0</v>
      </c>
      <c r="G15" s="71"/>
      <c r="H15" s="76">
        <f t="shared" ref="H15:H32" si="3">G15</f>
        <v>0</v>
      </c>
      <c r="I15" s="77">
        <f t="shared" ref="I15:I32" si="4">H15*24</f>
        <v>0</v>
      </c>
      <c r="J15" s="78">
        <f>F15-I15</f>
        <v>0</v>
      </c>
      <c r="K15" s="79">
        <f t="shared" ref="K15:K32" si="5">J15*$G$10</f>
        <v>0</v>
      </c>
      <c r="L15" s="74">
        <f>L14-J15</f>
        <v>0</v>
      </c>
    </row>
    <row r="16" spans="1:15" x14ac:dyDescent="0.3">
      <c r="A16" s="65"/>
      <c r="B16" s="66"/>
      <c r="C16" s="67"/>
      <c r="D16" s="68">
        <f t="shared" si="0"/>
        <v>0</v>
      </c>
      <c r="E16" s="69">
        <f t="shared" si="1"/>
        <v>0</v>
      </c>
      <c r="F16" s="70">
        <f t="shared" si="2"/>
        <v>0</v>
      </c>
      <c r="G16" s="71"/>
      <c r="H16" s="69">
        <f t="shared" si="3"/>
        <v>0</v>
      </c>
      <c r="I16" s="70">
        <f t="shared" si="4"/>
        <v>0</v>
      </c>
      <c r="J16" s="72">
        <f>F16-I16</f>
        <v>0</v>
      </c>
      <c r="K16" s="73">
        <f t="shared" si="5"/>
        <v>0</v>
      </c>
      <c r="L16" s="80">
        <f t="shared" ref="L16:L32" si="6">L15-J16</f>
        <v>0</v>
      </c>
    </row>
    <row r="17" spans="1:12" x14ac:dyDescent="0.3">
      <c r="A17" s="65"/>
      <c r="B17" s="66"/>
      <c r="C17" s="67"/>
      <c r="D17" s="75">
        <f t="shared" si="0"/>
        <v>0</v>
      </c>
      <c r="E17" s="76">
        <f t="shared" si="1"/>
        <v>0</v>
      </c>
      <c r="F17" s="77">
        <f t="shared" si="2"/>
        <v>0</v>
      </c>
      <c r="G17" s="71"/>
      <c r="H17" s="76">
        <f t="shared" si="3"/>
        <v>0</v>
      </c>
      <c r="I17" s="77">
        <f t="shared" si="4"/>
        <v>0</v>
      </c>
      <c r="J17" s="78">
        <f t="shared" ref="J17:J32" si="7">F17-I17</f>
        <v>0</v>
      </c>
      <c r="K17" s="79">
        <f t="shared" si="5"/>
        <v>0</v>
      </c>
      <c r="L17" s="81">
        <f t="shared" si="6"/>
        <v>0</v>
      </c>
    </row>
    <row r="18" spans="1:12" x14ac:dyDescent="0.3">
      <c r="A18" s="65"/>
      <c r="B18" s="66"/>
      <c r="C18" s="67"/>
      <c r="D18" s="68">
        <f t="shared" si="0"/>
        <v>0</v>
      </c>
      <c r="E18" s="69">
        <f t="shared" si="1"/>
        <v>0</v>
      </c>
      <c r="F18" s="70">
        <f t="shared" si="2"/>
        <v>0</v>
      </c>
      <c r="G18" s="71"/>
      <c r="H18" s="69">
        <f t="shared" si="3"/>
        <v>0</v>
      </c>
      <c r="I18" s="70">
        <f t="shared" si="4"/>
        <v>0</v>
      </c>
      <c r="J18" s="72">
        <f t="shared" si="7"/>
        <v>0</v>
      </c>
      <c r="K18" s="73">
        <f t="shared" si="5"/>
        <v>0</v>
      </c>
      <c r="L18" s="74">
        <f t="shared" si="6"/>
        <v>0</v>
      </c>
    </row>
    <row r="19" spans="1:12" x14ac:dyDescent="0.3">
      <c r="A19" s="65"/>
      <c r="B19" s="66"/>
      <c r="C19" s="67"/>
      <c r="D19" s="75">
        <f t="shared" si="0"/>
        <v>0</v>
      </c>
      <c r="E19" s="76">
        <f t="shared" si="1"/>
        <v>0</v>
      </c>
      <c r="F19" s="77">
        <f t="shared" si="2"/>
        <v>0</v>
      </c>
      <c r="G19" s="71"/>
      <c r="H19" s="76">
        <f t="shared" si="3"/>
        <v>0</v>
      </c>
      <c r="I19" s="77">
        <f t="shared" si="4"/>
        <v>0</v>
      </c>
      <c r="J19" s="78">
        <f t="shared" si="7"/>
        <v>0</v>
      </c>
      <c r="K19" s="79">
        <f t="shared" si="5"/>
        <v>0</v>
      </c>
      <c r="L19" s="74">
        <f t="shared" si="6"/>
        <v>0</v>
      </c>
    </row>
    <row r="20" spans="1:12" x14ac:dyDescent="0.3">
      <c r="A20" s="65"/>
      <c r="B20" s="66"/>
      <c r="C20" s="67"/>
      <c r="D20" s="68">
        <f t="shared" si="0"/>
        <v>0</v>
      </c>
      <c r="E20" s="69">
        <f t="shared" si="1"/>
        <v>0</v>
      </c>
      <c r="F20" s="70">
        <f t="shared" si="2"/>
        <v>0</v>
      </c>
      <c r="G20" s="71"/>
      <c r="H20" s="69">
        <f t="shared" si="3"/>
        <v>0</v>
      </c>
      <c r="I20" s="70">
        <f t="shared" si="4"/>
        <v>0</v>
      </c>
      <c r="J20" s="72">
        <f t="shared" si="7"/>
        <v>0</v>
      </c>
      <c r="K20" s="73">
        <f t="shared" si="5"/>
        <v>0</v>
      </c>
      <c r="L20" s="80">
        <f t="shared" si="6"/>
        <v>0</v>
      </c>
    </row>
    <row r="21" spans="1:12" x14ac:dyDescent="0.3">
      <c r="A21" s="65"/>
      <c r="B21" s="66"/>
      <c r="C21" s="67"/>
      <c r="D21" s="75">
        <f t="shared" si="0"/>
        <v>0</v>
      </c>
      <c r="E21" s="76">
        <f t="shared" si="1"/>
        <v>0</v>
      </c>
      <c r="F21" s="77">
        <f t="shared" si="2"/>
        <v>0</v>
      </c>
      <c r="G21" s="71"/>
      <c r="H21" s="76">
        <f t="shared" si="3"/>
        <v>0</v>
      </c>
      <c r="I21" s="77">
        <f t="shared" si="4"/>
        <v>0</v>
      </c>
      <c r="J21" s="78">
        <f t="shared" si="7"/>
        <v>0</v>
      </c>
      <c r="K21" s="79">
        <f t="shared" si="5"/>
        <v>0</v>
      </c>
      <c r="L21" s="81">
        <f t="shared" si="6"/>
        <v>0</v>
      </c>
    </row>
    <row r="22" spans="1:12" x14ac:dyDescent="0.3">
      <c r="A22" s="65"/>
      <c r="B22" s="66"/>
      <c r="C22" s="67"/>
      <c r="D22" s="68">
        <f t="shared" si="0"/>
        <v>0</v>
      </c>
      <c r="E22" s="69">
        <f t="shared" si="1"/>
        <v>0</v>
      </c>
      <c r="F22" s="70">
        <f t="shared" si="2"/>
        <v>0</v>
      </c>
      <c r="G22" s="71"/>
      <c r="H22" s="69">
        <f t="shared" si="3"/>
        <v>0</v>
      </c>
      <c r="I22" s="70">
        <f t="shared" si="4"/>
        <v>0</v>
      </c>
      <c r="J22" s="72">
        <f t="shared" si="7"/>
        <v>0</v>
      </c>
      <c r="K22" s="73">
        <f t="shared" si="5"/>
        <v>0</v>
      </c>
      <c r="L22" s="80">
        <f t="shared" si="6"/>
        <v>0</v>
      </c>
    </row>
    <row r="23" spans="1:12" x14ac:dyDescent="0.3">
      <c r="A23" s="65"/>
      <c r="B23" s="66"/>
      <c r="C23" s="67"/>
      <c r="D23" s="75">
        <f t="shared" si="0"/>
        <v>0</v>
      </c>
      <c r="E23" s="76">
        <f t="shared" si="1"/>
        <v>0</v>
      </c>
      <c r="F23" s="77">
        <f t="shared" si="2"/>
        <v>0</v>
      </c>
      <c r="G23" s="71"/>
      <c r="H23" s="76">
        <f t="shared" si="3"/>
        <v>0</v>
      </c>
      <c r="I23" s="77">
        <f t="shared" si="4"/>
        <v>0</v>
      </c>
      <c r="J23" s="78">
        <f t="shared" si="7"/>
        <v>0</v>
      </c>
      <c r="K23" s="79">
        <f t="shared" si="5"/>
        <v>0</v>
      </c>
      <c r="L23" s="81">
        <f t="shared" si="6"/>
        <v>0</v>
      </c>
    </row>
    <row r="24" spans="1:12" x14ac:dyDescent="0.3">
      <c r="A24" s="65"/>
      <c r="B24" s="66"/>
      <c r="C24" s="67"/>
      <c r="D24" s="68">
        <f t="shared" si="0"/>
        <v>0</v>
      </c>
      <c r="E24" s="69">
        <f t="shared" si="1"/>
        <v>0</v>
      </c>
      <c r="F24" s="70">
        <f t="shared" si="2"/>
        <v>0</v>
      </c>
      <c r="G24" s="71"/>
      <c r="H24" s="69">
        <f t="shared" si="3"/>
        <v>0</v>
      </c>
      <c r="I24" s="70">
        <f t="shared" si="4"/>
        <v>0</v>
      </c>
      <c r="J24" s="72">
        <f t="shared" si="7"/>
        <v>0</v>
      </c>
      <c r="K24" s="73">
        <f t="shared" si="5"/>
        <v>0</v>
      </c>
      <c r="L24" s="81">
        <f t="shared" si="6"/>
        <v>0</v>
      </c>
    </row>
    <row r="25" spans="1:12" x14ac:dyDescent="0.3">
      <c r="A25" s="65"/>
      <c r="B25" s="66"/>
      <c r="C25" s="67"/>
      <c r="D25" s="75">
        <f t="shared" si="0"/>
        <v>0</v>
      </c>
      <c r="E25" s="76">
        <f t="shared" si="1"/>
        <v>0</v>
      </c>
      <c r="F25" s="77">
        <f t="shared" si="2"/>
        <v>0</v>
      </c>
      <c r="G25" s="71"/>
      <c r="H25" s="76">
        <f t="shared" si="3"/>
        <v>0</v>
      </c>
      <c r="I25" s="77">
        <f t="shared" si="4"/>
        <v>0</v>
      </c>
      <c r="J25" s="78">
        <f t="shared" si="7"/>
        <v>0</v>
      </c>
      <c r="K25" s="79">
        <f t="shared" si="5"/>
        <v>0</v>
      </c>
      <c r="L25" s="81">
        <f t="shared" si="6"/>
        <v>0</v>
      </c>
    </row>
    <row r="26" spans="1:12" x14ac:dyDescent="0.3">
      <c r="A26" s="65"/>
      <c r="B26" s="66"/>
      <c r="C26" s="67"/>
      <c r="D26" s="68">
        <f t="shared" si="0"/>
        <v>0</v>
      </c>
      <c r="E26" s="69">
        <f t="shared" si="1"/>
        <v>0</v>
      </c>
      <c r="F26" s="70">
        <f t="shared" si="2"/>
        <v>0</v>
      </c>
      <c r="G26" s="71"/>
      <c r="H26" s="69">
        <f t="shared" si="3"/>
        <v>0</v>
      </c>
      <c r="I26" s="70">
        <f t="shared" si="4"/>
        <v>0</v>
      </c>
      <c r="J26" s="72">
        <f t="shared" si="7"/>
        <v>0</v>
      </c>
      <c r="K26" s="73">
        <f t="shared" si="5"/>
        <v>0</v>
      </c>
      <c r="L26" s="80">
        <f t="shared" si="6"/>
        <v>0</v>
      </c>
    </row>
    <row r="27" spans="1:12" x14ac:dyDescent="0.3">
      <c r="A27" s="65"/>
      <c r="B27" s="66"/>
      <c r="C27" s="67"/>
      <c r="D27" s="75">
        <f t="shared" si="0"/>
        <v>0</v>
      </c>
      <c r="E27" s="76">
        <f t="shared" si="1"/>
        <v>0</v>
      </c>
      <c r="F27" s="77">
        <f t="shared" si="2"/>
        <v>0</v>
      </c>
      <c r="G27" s="71"/>
      <c r="H27" s="76">
        <f t="shared" si="3"/>
        <v>0</v>
      </c>
      <c r="I27" s="77">
        <f t="shared" si="4"/>
        <v>0</v>
      </c>
      <c r="J27" s="78">
        <f t="shared" si="7"/>
        <v>0</v>
      </c>
      <c r="K27" s="79">
        <f t="shared" si="5"/>
        <v>0</v>
      </c>
      <c r="L27" s="81">
        <f t="shared" si="6"/>
        <v>0</v>
      </c>
    </row>
    <row r="28" spans="1:12" x14ac:dyDescent="0.3">
      <c r="A28" s="65"/>
      <c r="B28" s="66"/>
      <c r="C28" s="67"/>
      <c r="D28" s="68">
        <f t="shared" si="0"/>
        <v>0</v>
      </c>
      <c r="E28" s="69">
        <f t="shared" si="1"/>
        <v>0</v>
      </c>
      <c r="F28" s="70">
        <f t="shared" si="2"/>
        <v>0</v>
      </c>
      <c r="G28" s="71"/>
      <c r="H28" s="69">
        <f t="shared" si="3"/>
        <v>0</v>
      </c>
      <c r="I28" s="70">
        <f t="shared" si="4"/>
        <v>0</v>
      </c>
      <c r="J28" s="72">
        <f t="shared" si="7"/>
        <v>0</v>
      </c>
      <c r="K28" s="73">
        <f t="shared" si="5"/>
        <v>0</v>
      </c>
      <c r="L28" s="80">
        <f t="shared" si="6"/>
        <v>0</v>
      </c>
    </row>
    <row r="29" spans="1:12" x14ac:dyDescent="0.3">
      <c r="A29" s="65"/>
      <c r="B29" s="66"/>
      <c r="C29" s="67"/>
      <c r="D29" s="75">
        <f t="shared" si="0"/>
        <v>0</v>
      </c>
      <c r="E29" s="76">
        <f t="shared" si="1"/>
        <v>0</v>
      </c>
      <c r="F29" s="77">
        <f t="shared" si="2"/>
        <v>0</v>
      </c>
      <c r="G29" s="71"/>
      <c r="H29" s="76">
        <f t="shared" si="3"/>
        <v>0</v>
      </c>
      <c r="I29" s="77">
        <f t="shared" si="4"/>
        <v>0</v>
      </c>
      <c r="J29" s="78">
        <f t="shared" si="7"/>
        <v>0</v>
      </c>
      <c r="K29" s="79">
        <f t="shared" si="5"/>
        <v>0</v>
      </c>
      <c r="L29" s="81">
        <f t="shared" si="6"/>
        <v>0</v>
      </c>
    </row>
    <row r="30" spans="1:12" x14ac:dyDescent="0.3">
      <c r="A30" s="65"/>
      <c r="B30" s="66"/>
      <c r="C30" s="67"/>
      <c r="D30" s="68">
        <f t="shared" si="0"/>
        <v>0</v>
      </c>
      <c r="E30" s="69">
        <f t="shared" si="1"/>
        <v>0</v>
      </c>
      <c r="F30" s="70">
        <f t="shared" si="2"/>
        <v>0</v>
      </c>
      <c r="G30" s="71"/>
      <c r="H30" s="69">
        <f t="shared" si="3"/>
        <v>0</v>
      </c>
      <c r="I30" s="70">
        <f t="shared" si="4"/>
        <v>0</v>
      </c>
      <c r="J30" s="72">
        <f t="shared" si="7"/>
        <v>0</v>
      </c>
      <c r="K30" s="73">
        <f t="shared" si="5"/>
        <v>0</v>
      </c>
      <c r="L30" s="74">
        <f t="shared" si="6"/>
        <v>0</v>
      </c>
    </row>
    <row r="31" spans="1:12" x14ac:dyDescent="0.3">
      <c r="A31" s="65"/>
      <c r="B31" s="66"/>
      <c r="C31" s="67"/>
      <c r="D31" s="68">
        <f t="shared" si="0"/>
        <v>0</v>
      </c>
      <c r="E31" s="69">
        <f t="shared" si="1"/>
        <v>0</v>
      </c>
      <c r="F31" s="70">
        <f t="shared" si="2"/>
        <v>0</v>
      </c>
      <c r="G31" s="71"/>
      <c r="H31" s="69">
        <f t="shared" si="3"/>
        <v>0</v>
      </c>
      <c r="I31" s="70">
        <f t="shared" si="4"/>
        <v>0</v>
      </c>
      <c r="J31" s="72">
        <f t="shared" si="7"/>
        <v>0</v>
      </c>
      <c r="K31" s="73">
        <f t="shared" si="5"/>
        <v>0</v>
      </c>
      <c r="L31" s="74">
        <f t="shared" si="6"/>
        <v>0</v>
      </c>
    </row>
    <row r="32" spans="1:12" ht="15.5" thickBot="1" x14ac:dyDescent="0.35">
      <c r="A32" s="65"/>
      <c r="B32" s="66"/>
      <c r="C32" s="67"/>
      <c r="D32" s="82">
        <f t="shared" si="0"/>
        <v>0</v>
      </c>
      <c r="E32" s="83">
        <f t="shared" si="1"/>
        <v>0</v>
      </c>
      <c r="F32" s="84">
        <f t="shared" si="2"/>
        <v>0</v>
      </c>
      <c r="G32" s="71"/>
      <c r="H32" s="83">
        <f t="shared" si="3"/>
        <v>0</v>
      </c>
      <c r="I32" s="84">
        <f t="shared" si="4"/>
        <v>0</v>
      </c>
      <c r="J32" s="85">
        <f t="shared" si="7"/>
        <v>0</v>
      </c>
      <c r="K32" s="86">
        <f t="shared" si="5"/>
        <v>0</v>
      </c>
      <c r="L32" s="87">
        <f t="shared" si="6"/>
        <v>0</v>
      </c>
    </row>
    <row r="33" spans="1:18" ht="16" thickTop="1" thickBot="1" x14ac:dyDescent="0.35">
      <c r="A33" s="382" t="s">
        <v>13</v>
      </c>
      <c r="B33" s="383"/>
      <c r="C33" s="383"/>
      <c r="D33" s="383"/>
      <c r="E33" s="383"/>
      <c r="F33" s="383"/>
      <c r="G33" s="383"/>
      <c r="H33" s="383"/>
      <c r="I33" s="383"/>
      <c r="J33" s="383"/>
      <c r="K33" s="383"/>
      <c r="L33" s="384"/>
    </row>
    <row r="34" spans="1:18" ht="15.5" thickTop="1" x14ac:dyDescent="0.3">
      <c r="A34" s="88"/>
      <c r="B34" s="53"/>
      <c r="C34" s="53"/>
      <c r="D34" s="53"/>
      <c r="E34" s="53"/>
      <c r="F34" s="53"/>
      <c r="G34" s="53"/>
      <c r="H34" s="53"/>
      <c r="I34" s="53"/>
      <c r="J34" s="53"/>
      <c r="K34" s="53"/>
      <c r="L34" s="53"/>
    </row>
    <row r="35" spans="1:18" ht="21" customHeight="1" x14ac:dyDescent="0.35">
      <c r="A35" s="89"/>
      <c r="B35" s="410" t="s">
        <v>77</v>
      </c>
      <c r="C35" s="410"/>
      <c r="D35" s="53"/>
      <c r="E35" s="53"/>
      <c r="F35" s="53"/>
      <c r="G35" s="53"/>
      <c r="H35" s="53"/>
      <c r="I35" s="53"/>
      <c r="J35" s="396" t="s">
        <v>343</v>
      </c>
      <c r="K35" s="397"/>
      <c r="L35" s="397"/>
      <c r="M35" s="53"/>
    </row>
    <row r="36" spans="1:18" ht="17.5" x14ac:dyDescent="0.35">
      <c r="A36" s="90" t="s">
        <v>16</v>
      </c>
      <c r="B36" s="390">
        <f>G10*B37</f>
        <v>0</v>
      </c>
      <c r="C36" s="391"/>
      <c r="D36" s="91"/>
      <c r="E36" s="92"/>
      <c r="F36" s="93"/>
      <c r="G36" s="94"/>
      <c r="H36" s="95"/>
      <c r="I36" s="96"/>
      <c r="J36" s="390">
        <f>'30 Aug-12 Sep'!B36</f>
        <v>0</v>
      </c>
      <c r="K36" s="402"/>
      <c r="L36" s="403"/>
      <c r="M36" s="53"/>
    </row>
    <row r="37" spans="1:18" s="105" customFormat="1" ht="20" x14ac:dyDescent="0.4">
      <c r="A37" s="97" t="s">
        <v>14</v>
      </c>
      <c r="B37" s="394">
        <f>SUM(J14:J32)</f>
        <v>0</v>
      </c>
      <c r="C37" s="395"/>
      <c r="D37" s="98"/>
      <c r="E37" s="99"/>
      <c r="F37" s="100"/>
      <c r="G37" s="101"/>
      <c r="H37" s="102"/>
      <c r="I37" s="103"/>
      <c r="J37" s="387">
        <f>'30 Aug-12 Sep'!B37</f>
        <v>0</v>
      </c>
      <c r="K37" s="388"/>
      <c r="L37" s="389"/>
      <c r="M37" s="104"/>
    </row>
    <row r="38" spans="1:18" s="105" customFormat="1" ht="20" x14ac:dyDescent="0.4">
      <c r="A38" s="97"/>
      <c r="B38" s="106"/>
      <c r="C38" s="392" t="s">
        <v>88</v>
      </c>
      <c r="D38" s="393"/>
      <c r="E38" s="393"/>
      <c r="F38" s="393"/>
      <c r="G38" s="392"/>
      <c r="H38" s="392"/>
      <c r="I38" s="392"/>
      <c r="J38" s="392"/>
      <c r="K38" s="107">
        <f>L32</f>
        <v>0</v>
      </c>
      <c r="L38" s="108"/>
      <c r="M38" s="104"/>
    </row>
    <row r="39" spans="1:18" ht="43.5" customHeight="1" x14ac:dyDescent="0.3">
      <c r="A39" s="385"/>
      <c r="B39" s="386"/>
      <c r="C39" s="386"/>
      <c r="D39" s="53"/>
      <c r="E39" s="53"/>
      <c r="F39" s="53"/>
      <c r="H39" s="53"/>
      <c r="I39" s="53"/>
      <c r="J39" s="53"/>
      <c r="K39" s="109">
        <f ca="1">TODAY()</f>
        <v>46251</v>
      </c>
      <c r="L39" s="53"/>
      <c r="M39" s="53"/>
    </row>
    <row r="40" spans="1:18" x14ac:dyDescent="0.3">
      <c r="A40" s="380" t="s">
        <v>19</v>
      </c>
      <c r="B40" s="381"/>
      <c r="C40" s="381"/>
      <c r="D40" s="53"/>
      <c r="E40" s="53"/>
      <c r="F40" s="53"/>
      <c r="H40" s="53"/>
      <c r="I40" s="53"/>
      <c r="J40" s="53"/>
      <c r="K40" s="110" t="s">
        <v>12</v>
      </c>
      <c r="L40" s="53"/>
      <c r="M40" s="53"/>
    </row>
    <row r="41" spans="1:18" ht="21.75" customHeight="1" x14ac:dyDescent="0.3">
      <c r="A41" s="111" t="s">
        <v>110</v>
      </c>
      <c r="B41" s="112" t="str">
        <f>'Fall 2026 Pay Schedule '!C5</f>
        <v>Friday, September 25th, 2026</v>
      </c>
      <c r="C41" s="113"/>
      <c r="D41" s="53"/>
      <c r="E41" s="53"/>
      <c r="F41" s="53"/>
      <c r="G41" s="53"/>
      <c r="H41" s="53"/>
      <c r="I41" s="53"/>
      <c r="J41" s="53"/>
      <c r="K41" s="53"/>
      <c r="L41" s="53"/>
    </row>
    <row r="42" spans="1:18" ht="35.25" customHeight="1" thickBot="1" x14ac:dyDescent="0.35">
      <c r="A42" s="385"/>
      <c r="B42" s="386"/>
      <c r="C42" s="386"/>
    </row>
    <row r="43" spans="1:18" x14ac:dyDescent="0.3">
      <c r="A43" s="380" t="s">
        <v>86</v>
      </c>
      <c r="B43" s="381"/>
      <c r="C43" s="381"/>
      <c r="F43" s="114" t="s">
        <v>12</v>
      </c>
    </row>
    <row r="44" spans="1:18" ht="21.75" customHeight="1" x14ac:dyDescent="0.3">
      <c r="A44" s="420" t="s">
        <v>87</v>
      </c>
      <c r="B44" s="421"/>
      <c r="C44" s="421"/>
      <c r="D44" s="421"/>
      <c r="E44" s="421"/>
      <c r="F44" s="421"/>
      <c r="G44" s="421"/>
      <c r="H44" s="421"/>
      <c r="I44" s="421"/>
      <c r="J44" s="421"/>
      <c r="K44" s="421"/>
      <c r="L44" s="421"/>
      <c r="M44" s="115"/>
      <c r="N44" s="115"/>
      <c r="O44" s="115"/>
      <c r="P44" s="115"/>
    </row>
    <row r="45" spans="1:18" ht="68.25" customHeight="1" x14ac:dyDescent="0.3">
      <c r="A45" s="323" t="s">
        <v>106</v>
      </c>
      <c r="B45" s="324"/>
      <c r="C45" s="324"/>
      <c r="D45" s="324"/>
      <c r="E45" s="324"/>
      <c r="F45" s="324"/>
      <c r="G45" s="324"/>
      <c r="H45" s="324"/>
      <c r="I45" s="324"/>
      <c r="J45" s="324"/>
      <c r="K45" s="324"/>
      <c r="L45" s="324"/>
      <c r="M45" s="324"/>
      <c r="N45" s="324"/>
      <c r="O45" s="116"/>
      <c r="P45" s="116"/>
      <c r="Q45" s="116"/>
      <c r="R45" s="116"/>
    </row>
    <row r="46" spans="1:18" ht="51" customHeight="1" x14ac:dyDescent="0.3">
      <c r="A46" s="323" t="s">
        <v>107</v>
      </c>
      <c r="B46" s="324"/>
      <c r="C46" s="324"/>
      <c r="D46" s="324"/>
      <c r="E46" s="324"/>
      <c r="F46" s="324"/>
      <c r="G46" s="324"/>
      <c r="H46" s="324"/>
      <c r="I46" s="324"/>
      <c r="J46" s="324"/>
      <c r="K46" s="324"/>
      <c r="L46" s="324"/>
      <c r="M46" s="324"/>
      <c r="N46" s="117"/>
      <c r="O46" s="116"/>
      <c r="P46" s="116"/>
      <c r="Q46" s="116"/>
      <c r="R46" s="116"/>
    </row>
    <row r="47" spans="1:18" ht="27.75" customHeight="1" x14ac:dyDescent="0.3">
      <c r="A47" s="118" t="s">
        <v>20</v>
      </c>
      <c r="B47" s="419"/>
      <c r="C47" s="419"/>
      <c r="D47" s="419"/>
      <c r="E47" s="419"/>
      <c r="F47" s="419"/>
      <c r="G47" s="419"/>
      <c r="H47" s="419"/>
      <c r="I47" s="419"/>
      <c r="J47" s="419"/>
      <c r="K47" s="419"/>
      <c r="L47" s="419"/>
    </row>
    <row r="48" spans="1:18" x14ac:dyDescent="0.3">
      <c r="A48" s="89"/>
      <c r="B48" s="418"/>
      <c r="C48" s="418"/>
      <c r="D48" s="418"/>
      <c r="E48" s="418"/>
      <c r="F48" s="418"/>
      <c r="G48" s="418"/>
      <c r="H48" s="418"/>
      <c r="I48" s="418"/>
      <c r="J48" s="418"/>
      <c r="K48" s="418"/>
      <c r="L48" s="418"/>
    </row>
    <row r="49" spans="1:12" s="33" customFormat="1" ht="24.75" customHeight="1" x14ac:dyDescent="0.3">
      <c r="A49" s="416" t="s">
        <v>92</v>
      </c>
      <c r="B49" s="417"/>
      <c r="C49" s="417"/>
      <c r="D49" s="417"/>
      <c r="E49" s="417"/>
      <c r="F49" s="417"/>
      <c r="G49" s="417"/>
      <c r="H49" s="417"/>
      <c r="I49" s="417"/>
      <c r="J49" s="417"/>
      <c r="K49" s="417"/>
      <c r="L49" s="417"/>
    </row>
    <row r="50" spans="1:12" s="33" customFormat="1" ht="17.25" customHeight="1" x14ac:dyDescent="0.3">
      <c r="A50" s="414" t="s">
        <v>96</v>
      </c>
      <c r="B50" s="415"/>
      <c r="C50" s="415"/>
      <c r="D50" s="415"/>
      <c r="E50" s="415"/>
      <c r="F50" s="415"/>
      <c r="G50" s="415"/>
      <c r="H50" s="415"/>
      <c r="I50" s="415"/>
      <c r="J50" s="415"/>
      <c r="K50" s="415"/>
      <c r="L50" s="415"/>
    </row>
    <row r="51" spans="1:12" hidden="1" x14ac:dyDescent="0.3"/>
    <row r="52" spans="1:12" hidden="1" x14ac:dyDescent="0.3">
      <c r="A52" s="119"/>
    </row>
    <row r="53" spans="1:12" hidden="1" x14ac:dyDescent="0.3">
      <c r="A53" s="120" t="s">
        <v>22</v>
      </c>
      <c r="J53" s="34" t="s">
        <v>85</v>
      </c>
      <c r="K53" s="121"/>
    </row>
    <row r="54" spans="1:12" hidden="1" x14ac:dyDescent="0.3">
      <c r="A54" s="122"/>
      <c r="J54" s="121">
        <v>0.05</v>
      </c>
    </row>
    <row r="55" spans="1:12" hidden="1" x14ac:dyDescent="0.3">
      <c r="A55" s="122" t="s">
        <v>118</v>
      </c>
      <c r="J55" s="121">
        <v>0.1</v>
      </c>
    </row>
    <row r="56" spans="1:12" hidden="1" x14ac:dyDescent="0.3">
      <c r="A56" s="122" t="s">
        <v>119</v>
      </c>
      <c r="J56" s="121">
        <v>0.15</v>
      </c>
    </row>
    <row r="57" spans="1:12" hidden="1" x14ac:dyDescent="0.3">
      <c r="A57" s="122" t="s">
        <v>120</v>
      </c>
      <c r="J57" s="121">
        <v>0.2</v>
      </c>
    </row>
    <row r="58" spans="1:12" hidden="1" x14ac:dyDescent="0.3">
      <c r="A58" s="122" t="s">
        <v>121</v>
      </c>
      <c r="J58" s="121">
        <v>0.25</v>
      </c>
    </row>
    <row r="59" spans="1:12" hidden="1" x14ac:dyDescent="0.3">
      <c r="A59" s="122" t="s">
        <v>122</v>
      </c>
      <c r="J59" s="121">
        <v>0.3</v>
      </c>
    </row>
    <row r="60" spans="1:12" hidden="1" x14ac:dyDescent="0.3">
      <c r="A60" s="122" t="s">
        <v>123</v>
      </c>
      <c r="J60" s="121">
        <v>0.33</v>
      </c>
    </row>
    <row r="61" spans="1:12" hidden="1" x14ac:dyDescent="0.3">
      <c r="A61" s="122" t="s">
        <v>124</v>
      </c>
      <c r="J61" s="121">
        <v>0.34</v>
      </c>
    </row>
    <row r="62" spans="1:12" hidden="1" x14ac:dyDescent="0.3">
      <c r="A62" s="122" t="s">
        <v>125</v>
      </c>
      <c r="J62" s="121">
        <v>0.35</v>
      </c>
    </row>
    <row r="63" spans="1:12" hidden="1" x14ac:dyDescent="0.3">
      <c r="A63" s="122" t="s">
        <v>126</v>
      </c>
      <c r="J63" s="121">
        <v>0.4</v>
      </c>
    </row>
    <row r="64" spans="1:12" hidden="1" x14ac:dyDescent="0.3">
      <c r="A64" s="122" t="s">
        <v>127</v>
      </c>
      <c r="J64" s="121">
        <v>0.45</v>
      </c>
    </row>
    <row r="65" spans="1:10" hidden="1" x14ac:dyDescent="0.3">
      <c r="A65" s="122" t="s">
        <v>128</v>
      </c>
      <c r="J65" s="121">
        <v>0.5</v>
      </c>
    </row>
    <row r="66" spans="1:10" hidden="1" x14ac:dyDescent="0.3">
      <c r="A66" s="122" t="s">
        <v>129</v>
      </c>
      <c r="J66" s="121">
        <v>0.55000000000000004</v>
      </c>
    </row>
    <row r="67" spans="1:10" hidden="1" x14ac:dyDescent="0.3">
      <c r="A67" s="122" t="s">
        <v>130</v>
      </c>
      <c r="J67" s="121">
        <v>0.6</v>
      </c>
    </row>
    <row r="68" spans="1:10" hidden="1" x14ac:dyDescent="0.3">
      <c r="A68" s="122" t="s">
        <v>131</v>
      </c>
      <c r="J68" s="121">
        <v>0.65</v>
      </c>
    </row>
    <row r="69" spans="1:10" hidden="1" x14ac:dyDescent="0.3">
      <c r="A69" s="122" t="s">
        <v>132</v>
      </c>
      <c r="J69" s="121">
        <v>0.7</v>
      </c>
    </row>
    <row r="70" spans="1:10" hidden="1" x14ac:dyDescent="0.3">
      <c r="A70" s="122" t="s">
        <v>133</v>
      </c>
      <c r="J70" s="121">
        <v>0.75</v>
      </c>
    </row>
    <row r="71" spans="1:10" hidden="1" x14ac:dyDescent="0.3">
      <c r="A71" s="122" t="s">
        <v>134</v>
      </c>
      <c r="J71" s="121">
        <v>0.8</v>
      </c>
    </row>
    <row r="72" spans="1:10" hidden="1" x14ac:dyDescent="0.3">
      <c r="A72" s="122" t="s">
        <v>135</v>
      </c>
      <c r="J72" s="121">
        <v>0.85</v>
      </c>
    </row>
    <row r="73" spans="1:10" hidden="1" x14ac:dyDescent="0.3">
      <c r="A73" s="122" t="s">
        <v>136</v>
      </c>
      <c r="J73" s="121">
        <v>0.9</v>
      </c>
    </row>
    <row r="74" spans="1:10" hidden="1" x14ac:dyDescent="0.3">
      <c r="A74" s="122" t="s">
        <v>137</v>
      </c>
      <c r="J74" s="121">
        <v>0.95</v>
      </c>
    </row>
    <row r="75" spans="1:10" hidden="1" x14ac:dyDescent="0.3">
      <c r="A75" s="122" t="s">
        <v>138</v>
      </c>
      <c r="J75" s="121">
        <v>1</v>
      </c>
    </row>
    <row r="76" spans="1:10" hidden="1" x14ac:dyDescent="0.3">
      <c r="A76" s="122" t="s">
        <v>139</v>
      </c>
    </row>
    <row r="77" spans="1:10" hidden="1" x14ac:dyDescent="0.3">
      <c r="A77" s="122" t="s">
        <v>140</v>
      </c>
    </row>
    <row r="78" spans="1:10" hidden="1" x14ac:dyDescent="0.3">
      <c r="A78" s="122" t="s">
        <v>141</v>
      </c>
    </row>
    <row r="79" spans="1:10" hidden="1" x14ac:dyDescent="0.3">
      <c r="A79" s="122" t="s">
        <v>142</v>
      </c>
    </row>
    <row r="80" spans="1:10" hidden="1" x14ac:dyDescent="0.3">
      <c r="A80" s="122" t="s">
        <v>143</v>
      </c>
    </row>
    <row r="81" spans="1:1" hidden="1" x14ac:dyDescent="0.3">
      <c r="A81" s="122" t="s">
        <v>144</v>
      </c>
    </row>
    <row r="82" spans="1:1" hidden="1" x14ac:dyDescent="0.3">
      <c r="A82" s="122" t="s">
        <v>145</v>
      </c>
    </row>
    <row r="83" spans="1:1" hidden="1" x14ac:dyDescent="0.3">
      <c r="A83" s="122" t="s">
        <v>146</v>
      </c>
    </row>
    <row r="84" spans="1:1" hidden="1" x14ac:dyDescent="0.3">
      <c r="A84" s="122" t="s">
        <v>147</v>
      </c>
    </row>
    <row r="85" spans="1:1" hidden="1" x14ac:dyDescent="0.3">
      <c r="A85" s="122" t="s">
        <v>148</v>
      </c>
    </row>
    <row r="86" spans="1:1" hidden="1" x14ac:dyDescent="0.3">
      <c r="A86" s="122" t="s">
        <v>149</v>
      </c>
    </row>
    <row r="87" spans="1:1" hidden="1" x14ac:dyDescent="0.3">
      <c r="A87" s="122" t="s">
        <v>150</v>
      </c>
    </row>
    <row r="88" spans="1:1" hidden="1" x14ac:dyDescent="0.3">
      <c r="A88" s="122" t="s">
        <v>151</v>
      </c>
    </row>
    <row r="89" spans="1:1" hidden="1" x14ac:dyDescent="0.3">
      <c r="A89" s="122" t="s">
        <v>152</v>
      </c>
    </row>
    <row r="90" spans="1:1" hidden="1" x14ac:dyDescent="0.3">
      <c r="A90" s="122" t="s">
        <v>153</v>
      </c>
    </row>
    <row r="91" spans="1:1" hidden="1" x14ac:dyDescent="0.3">
      <c r="A91" s="122" t="s">
        <v>154</v>
      </c>
    </row>
    <row r="92" spans="1:1" hidden="1" x14ac:dyDescent="0.3">
      <c r="A92" s="122" t="s">
        <v>155</v>
      </c>
    </row>
    <row r="93" spans="1:1" hidden="1" x14ac:dyDescent="0.3">
      <c r="A93" s="122" t="s">
        <v>156</v>
      </c>
    </row>
    <row r="94" spans="1:1" hidden="1" x14ac:dyDescent="0.3">
      <c r="A94" s="122" t="s">
        <v>157</v>
      </c>
    </row>
    <row r="95" spans="1:1" hidden="1" x14ac:dyDescent="0.3">
      <c r="A95" s="122" t="s">
        <v>158</v>
      </c>
    </row>
    <row r="96" spans="1:1" hidden="1" x14ac:dyDescent="0.3">
      <c r="A96" s="122" t="s">
        <v>159</v>
      </c>
    </row>
    <row r="97" spans="1:1" hidden="1" x14ac:dyDescent="0.3">
      <c r="A97" s="122" t="s">
        <v>160</v>
      </c>
    </row>
    <row r="98" spans="1:1" hidden="1" x14ac:dyDescent="0.3">
      <c r="A98" s="122" t="s">
        <v>161</v>
      </c>
    </row>
    <row r="99" spans="1:1" hidden="1" x14ac:dyDescent="0.3">
      <c r="A99" s="122" t="s">
        <v>162</v>
      </c>
    </row>
    <row r="100" spans="1:1" hidden="1" x14ac:dyDescent="0.3">
      <c r="A100" s="122" t="s">
        <v>163</v>
      </c>
    </row>
    <row r="101" spans="1:1" hidden="1" x14ac:dyDescent="0.3">
      <c r="A101" s="122" t="s">
        <v>164</v>
      </c>
    </row>
    <row r="102" spans="1:1" hidden="1" x14ac:dyDescent="0.3">
      <c r="A102" s="122" t="s">
        <v>165</v>
      </c>
    </row>
    <row r="103" spans="1:1" hidden="1" x14ac:dyDescent="0.3">
      <c r="A103" s="122" t="s">
        <v>166</v>
      </c>
    </row>
    <row r="104" spans="1:1" hidden="1" x14ac:dyDescent="0.3">
      <c r="A104" s="122" t="s">
        <v>167</v>
      </c>
    </row>
    <row r="105" spans="1:1" hidden="1" x14ac:dyDescent="0.3">
      <c r="A105" s="122" t="s">
        <v>168</v>
      </c>
    </row>
    <row r="106" spans="1:1" hidden="1" x14ac:dyDescent="0.3">
      <c r="A106" s="122" t="s">
        <v>169</v>
      </c>
    </row>
    <row r="107" spans="1:1" hidden="1" x14ac:dyDescent="0.3">
      <c r="A107" s="122" t="s">
        <v>170</v>
      </c>
    </row>
    <row r="108" spans="1:1" hidden="1" x14ac:dyDescent="0.3">
      <c r="A108" s="122" t="s">
        <v>171</v>
      </c>
    </row>
    <row r="109" spans="1:1" hidden="1" x14ac:dyDescent="0.3">
      <c r="A109" s="122" t="s">
        <v>172</v>
      </c>
    </row>
    <row r="110" spans="1:1" hidden="1" x14ac:dyDescent="0.3">
      <c r="A110" s="122" t="s">
        <v>173</v>
      </c>
    </row>
    <row r="111" spans="1:1" hidden="1" x14ac:dyDescent="0.3">
      <c r="A111" s="122" t="s">
        <v>174</v>
      </c>
    </row>
    <row r="112" spans="1:1" hidden="1" x14ac:dyDescent="0.3">
      <c r="A112" s="122" t="s">
        <v>175</v>
      </c>
    </row>
    <row r="113" spans="1:1" hidden="1" x14ac:dyDescent="0.3">
      <c r="A113" s="122" t="s">
        <v>176</v>
      </c>
    </row>
    <row r="114" spans="1:1" hidden="1" x14ac:dyDescent="0.3">
      <c r="A114" s="122" t="s">
        <v>177</v>
      </c>
    </row>
    <row r="115" spans="1:1" hidden="1" x14ac:dyDescent="0.3">
      <c r="A115" s="122" t="s">
        <v>178</v>
      </c>
    </row>
    <row r="116" spans="1:1" hidden="1" x14ac:dyDescent="0.3">
      <c r="A116" s="122" t="s">
        <v>179</v>
      </c>
    </row>
    <row r="117" spans="1:1" hidden="1" x14ac:dyDescent="0.3">
      <c r="A117" s="122" t="s">
        <v>180</v>
      </c>
    </row>
    <row r="118" spans="1:1" hidden="1" x14ac:dyDescent="0.3">
      <c r="A118" s="122" t="s">
        <v>181</v>
      </c>
    </row>
    <row r="119" spans="1:1" hidden="1" x14ac:dyDescent="0.3">
      <c r="A119" s="122" t="s">
        <v>182</v>
      </c>
    </row>
    <row r="120" spans="1:1" hidden="1" x14ac:dyDescent="0.3">
      <c r="A120" s="122" t="s">
        <v>183</v>
      </c>
    </row>
    <row r="121" spans="1:1" hidden="1" x14ac:dyDescent="0.3">
      <c r="A121" s="122" t="s">
        <v>184</v>
      </c>
    </row>
    <row r="122" spans="1:1" hidden="1" x14ac:dyDescent="0.3">
      <c r="A122" s="122" t="s">
        <v>185</v>
      </c>
    </row>
    <row r="123" spans="1:1" hidden="1" x14ac:dyDescent="0.3">
      <c r="A123" s="122" t="s">
        <v>186</v>
      </c>
    </row>
    <row r="124" spans="1:1" hidden="1" x14ac:dyDescent="0.3">
      <c r="A124" s="122" t="s">
        <v>187</v>
      </c>
    </row>
    <row r="125" spans="1:1" hidden="1" x14ac:dyDescent="0.3">
      <c r="A125" s="122" t="s">
        <v>188</v>
      </c>
    </row>
    <row r="126" spans="1:1" hidden="1" x14ac:dyDescent="0.3">
      <c r="A126" s="122" t="s">
        <v>189</v>
      </c>
    </row>
    <row r="127" spans="1:1" hidden="1" x14ac:dyDescent="0.3">
      <c r="A127" s="122" t="s">
        <v>190</v>
      </c>
    </row>
    <row r="128" spans="1:1" hidden="1" x14ac:dyDescent="0.3">
      <c r="A128" s="122" t="s">
        <v>191</v>
      </c>
    </row>
    <row r="129" spans="1:1" hidden="1" x14ac:dyDescent="0.3">
      <c r="A129" s="122" t="s">
        <v>192</v>
      </c>
    </row>
    <row r="130" spans="1:1" hidden="1" x14ac:dyDescent="0.3">
      <c r="A130" s="122" t="s">
        <v>193</v>
      </c>
    </row>
    <row r="131" spans="1:1" hidden="1" x14ac:dyDescent="0.3">
      <c r="A131" s="122" t="s">
        <v>194</v>
      </c>
    </row>
    <row r="132" spans="1:1" hidden="1" x14ac:dyDescent="0.3">
      <c r="A132" s="122" t="s">
        <v>195</v>
      </c>
    </row>
    <row r="133" spans="1:1" hidden="1" x14ac:dyDescent="0.3">
      <c r="A133" s="122" t="s">
        <v>196</v>
      </c>
    </row>
    <row r="134" spans="1:1" hidden="1" x14ac:dyDescent="0.3">
      <c r="A134" s="122" t="s">
        <v>197</v>
      </c>
    </row>
    <row r="135" spans="1:1" hidden="1" x14ac:dyDescent="0.3">
      <c r="A135" s="122" t="s">
        <v>198</v>
      </c>
    </row>
    <row r="136" spans="1:1" hidden="1" x14ac:dyDescent="0.3">
      <c r="A136" s="122" t="s">
        <v>199</v>
      </c>
    </row>
    <row r="137" spans="1:1" hidden="1" x14ac:dyDescent="0.3">
      <c r="A137" s="122" t="s">
        <v>200</v>
      </c>
    </row>
    <row r="138" spans="1:1" hidden="1" x14ac:dyDescent="0.3">
      <c r="A138" s="122" t="s">
        <v>201</v>
      </c>
    </row>
    <row r="139" spans="1:1" hidden="1" x14ac:dyDescent="0.3">
      <c r="A139" s="122" t="s">
        <v>202</v>
      </c>
    </row>
    <row r="140" spans="1:1" hidden="1" x14ac:dyDescent="0.3">
      <c r="A140" s="122" t="s">
        <v>203</v>
      </c>
    </row>
    <row r="141" spans="1:1" hidden="1" x14ac:dyDescent="0.3">
      <c r="A141" s="122" t="s">
        <v>204</v>
      </c>
    </row>
    <row r="142" spans="1:1" hidden="1" x14ac:dyDescent="0.3">
      <c r="A142" s="122" t="s">
        <v>205</v>
      </c>
    </row>
    <row r="143" spans="1:1" hidden="1" x14ac:dyDescent="0.3">
      <c r="A143" s="122" t="s">
        <v>206</v>
      </c>
    </row>
    <row r="144" spans="1:1" hidden="1" x14ac:dyDescent="0.3">
      <c r="A144" s="122" t="s">
        <v>207</v>
      </c>
    </row>
    <row r="145" spans="1:1" hidden="1" x14ac:dyDescent="0.3">
      <c r="A145" s="122" t="s">
        <v>208</v>
      </c>
    </row>
    <row r="146" spans="1:1" hidden="1" x14ac:dyDescent="0.3">
      <c r="A146" s="122" t="s">
        <v>209</v>
      </c>
    </row>
    <row r="147" spans="1:1" hidden="1" x14ac:dyDescent="0.3">
      <c r="A147" s="122" t="s">
        <v>210</v>
      </c>
    </row>
    <row r="148" spans="1:1" hidden="1" x14ac:dyDescent="0.3">
      <c r="A148" s="122" t="s">
        <v>211</v>
      </c>
    </row>
    <row r="149" spans="1:1" hidden="1" x14ac:dyDescent="0.3">
      <c r="A149" s="122" t="s">
        <v>212</v>
      </c>
    </row>
    <row r="150" spans="1:1" hidden="1" x14ac:dyDescent="0.3">
      <c r="A150" s="122" t="s">
        <v>213</v>
      </c>
    </row>
    <row r="151" spans="1:1" hidden="1" x14ac:dyDescent="0.3">
      <c r="A151" s="122" t="s">
        <v>214</v>
      </c>
    </row>
    <row r="152" spans="1:1" hidden="1" x14ac:dyDescent="0.3">
      <c r="A152" s="122" t="s">
        <v>215</v>
      </c>
    </row>
    <row r="153" spans="1:1" hidden="1" x14ac:dyDescent="0.3">
      <c r="A153" s="122" t="s">
        <v>216</v>
      </c>
    </row>
    <row r="154" spans="1:1" hidden="1" x14ac:dyDescent="0.3">
      <c r="A154" s="122" t="s">
        <v>217</v>
      </c>
    </row>
    <row r="155" spans="1:1" hidden="1" x14ac:dyDescent="0.3">
      <c r="A155" s="122" t="s">
        <v>218</v>
      </c>
    </row>
    <row r="156" spans="1:1" hidden="1" x14ac:dyDescent="0.3">
      <c r="A156" s="122" t="s">
        <v>219</v>
      </c>
    </row>
    <row r="157" spans="1:1" hidden="1" x14ac:dyDescent="0.3">
      <c r="A157" s="122" t="s">
        <v>220</v>
      </c>
    </row>
    <row r="158" spans="1:1" hidden="1" x14ac:dyDescent="0.3">
      <c r="A158" s="122" t="s">
        <v>221</v>
      </c>
    </row>
    <row r="159" spans="1:1" hidden="1" x14ac:dyDescent="0.3">
      <c r="A159" s="122" t="s">
        <v>222</v>
      </c>
    </row>
    <row r="160" spans="1:1" hidden="1" x14ac:dyDescent="0.3">
      <c r="A160" s="122" t="s">
        <v>223</v>
      </c>
    </row>
    <row r="161" spans="1:1" hidden="1" x14ac:dyDescent="0.3">
      <c r="A161" s="122" t="s">
        <v>224</v>
      </c>
    </row>
    <row r="162" spans="1:1" hidden="1" x14ac:dyDescent="0.3">
      <c r="A162" s="122" t="s">
        <v>225</v>
      </c>
    </row>
    <row r="163" spans="1:1" hidden="1" x14ac:dyDescent="0.3">
      <c r="A163" s="122" t="s">
        <v>226</v>
      </c>
    </row>
    <row r="164" spans="1:1" hidden="1" x14ac:dyDescent="0.3">
      <c r="A164" s="122" t="s">
        <v>227</v>
      </c>
    </row>
    <row r="165" spans="1:1" hidden="1" x14ac:dyDescent="0.3">
      <c r="A165" s="122" t="s">
        <v>228</v>
      </c>
    </row>
    <row r="166" spans="1:1" hidden="1" x14ac:dyDescent="0.3">
      <c r="A166" s="122" t="s">
        <v>229</v>
      </c>
    </row>
    <row r="167" spans="1:1" hidden="1" x14ac:dyDescent="0.3">
      <c r="A167" s="123" t="s">
        <v>230</v>
      </c>
    </row>
    <row r="168" spans="1:1" hidden="1" x14ac:dyDescent="0.3">
      <c r="A168" s="122" t="s">
        <v>231</v>
      </c>
    </row>
    <row r="169" spans="1:1" hidden="1" x14ac:dyDescent="0.3">
      <c r="A169" s="122" t="s">
        <v>232</v>
      </c>
    </row>
    <row r="170" spans="1:1" hidden="1" x14ac:dyDescent="0.3">
      <c r="A170" s="122" t="s">
        <v>233</v>
      </c>
    </row>
    <row r="171" spans="1:1" hidden="1" x14ac:dyDescent="0.3">
      <c r="A171" s="122" t="s">
        <v>234</v>
      </c>
    </row>
    <row r="172" spans="1:1" hidden="1" x14ac:dyDescent="0.3">
      <c r="A172" s="122" t="s">
        <v>235</v>
      </c>
    </row>
    <row r="173" spans="1:1" hidden="1" x14ac:dyDescent="0.3">
      <c r="A173" s="122" t="s">
        <v>236</v>
      </c>
    </row>
    <row r="174" spans="1:1" hidden="1" x14ac:dyDescent="0.3">
      <c r="A174" s="122" t="s">
        <v>237</v>
      </c>
    </row>
    <row r="175" spans="1:1" hidden="1" x14ac:dyDescent="0.3">
      <c r="A175" s="122" t="s">
        <v>238</v>
      </c>
    </row>
    <row r="176" spans="1:1" hidden="1" x14ac:dyDescent="0.3">
      <c r="A176" s="122" t="s">
        <v>239</v>
      </c>
    </row>
    <row r="177" spans="1:1" hidden="1" x14ac:dyDescent="0.3">
      <c r="A177" s="122" t="s">
        <v>240</v>
      </c>
    </row>
    <row r="178" spans="1:1" hidden="1" x14ac:dyDescent="0.3">
      <c r="A178" s="122" t="s">
        <v>241</v>
      </c>
    </row>
    <row r="179" spans="1:1" hidden="1" x14ac:dyDescent="0.3">
      <c r="A179" s="34" t="s">
        <v>242</v>
      </c>
    </row>
    <row r="180" spans="1:1" hidden="1" x14ac:dyDescent="0.3">
      <c r="A180" s="122" t="s">
        <v>243</v>
      </c>
    </row>
    <row r="181" spans="1:1" hidden="1" x14ac:dyDescent="0.3">
      <c r="A181" s="122" t="s">
        <v>244</v>
      </c>
    </row>
    <row r="182" spans="1:1" hidden="1" x14ac:dyDescent="0.3">
      <c r="A182" s="122" t="s">
        <v>245</v>
      </c>
    </row>
    <row r="183" spans="1:1" hidden="1" x14ac:dyDescent="0.3">
      <c r="A183" s="122" t="s">
        <v>246</v>
      </c>
    </row>
    <row r="184" spans="1:1" hidden="1" x14ac:dyDescent="0.3">
      <c r="A184" s="122" t="s">
        <v>247</v>
      </c>
    </row>
    <row r="185" spans="1:1" hidden="1" x14ac:dyDescent="0.3">
      <c r="A185" s="122" t="s">
        <v>248</v>
      </c>
    </row>
    <row r="186" spans="1:1" hidden="1" x14ac:dyDescent="0.3">
      <c r="A186" s="122" t="s">
        <v>249</v>
      </c>
    </row>
    <row r="187" spans="1:1" hidden="1" x14ac:dyDescent="0.3">
      <c r="A187" s="122" t="s">
        <v>250</v>
      </c>
    </row>
    <row r="188" spans="1:1" hidden="1" x14ac:dyDescent="0.3">
      <c r="A188" s="122" t="s">
        <v>251</v>
      </c>
    </row>
    <row r="189" spans="1:1" hidden="1" x14ac:dyDescent="0.3">
      <c r="A189" s="122" t="s">
        <v>252</v>
      </c>
    </row>
    <row r="190" spans="1:1" hidden="1" x14ac:dyDescent="0.3">
      <c r="A190" s="122" t="s">
        <v>253</v>
      </c>
    </row>
    <row r="191" spans="1:1" hidden="1" x14ac:dyDescent="0.3">
      <c r="A191" s="122" t="s">
        <v>254</v>
      </c>
    </row>
    <row r="192" spans="1:1" hidden="1" x14ac:dyDescent="0.3">
      <c r="A192" s="122" t="s">
        <v>255</v>
      </c>
    </row>
    <row r="193" spans="1:1" hidden="1" x14ac:dyDescent="0.3">
      <c r="A193" s="122" t="s">
        <v>256</v>
      </c>
    </row>
    <row r="194" spans="1:1" hidden="1" x14ac:dyDescent="0.3">
      <c r="A194" s="122" t="s">
        <v>257</v>
      </c>
    </row>
    <row r="195" spans="1:1" hidden="1" x14ac:dyDescent="0.3">
      <c r="A195" s="122" t="s">
        <v>258</v>
      </c>
    </row>
    <row r="196" spans="1:1" hidden="1" x14ac:dyDescent="0.3">
      <c r="A196" s="122" t="s">
        <v>259</v>
      </c>
    </row>
    <row r="197" spans="1:1" hidden="1" x14ac:dyDescent="0.3">
      <c r="A197" s="122" t="s">
        <v>260</v>
      </c>
    </row>
    <row r="198" spans="1:1" hidden="1" x14ac:dyDescent="0.3">
      <c r="A198" s="122" t="s">
        <v>261</v>
      </c>
    </row>
    <row r="199" spans="1:1" hidden="1" x14ac:dyDescent="0.3">
      <c r="A199" s="122" t="s">
        <v>262</v>
      </c>
    </row>
    <row r="200" spans="1:1" hidden="1" x14ac:dyDescent="0.3">
      <c r="A200" s="122" t="s">
        <v>263</v>
      </c>
    </row>
    <row r="201" spans="1:1" hidden="1" x14ac:dyDescent="0.3">
      <c r="A201" s="122" t="s">
        <v>264</v>
      </c>
    </row>
    <row r="202" spans="1:1" hidden="1" x14ac:dyDescent="0.3">
      <c r="A202" s="122" t="s">
        <v>265</v>
      </c>
    </row>
    <row r="203" spans="1:1" hidden="1" x14ac:dyDescent="0.3">
      <c r="A203" s="122" t="s">
        <v>266</v>
      </c>
    </row>
    <row r="204" spans="1:1" hidden="1" x14ac:dyDescent="0.3">
      <c r="A204" s="122" t="s">
        <v>267</v>
      </c>
    </row>
    <row r="205" spans="1:1" hidden="1" x14ac:dyDescent="0.3">
      <c r="A205" s="122" t="s">
        <v>268</v>
      </c>
    </row>
    <row r="206" spans="1:1" hidden="1" x14ac:dyDescent="0.3">
      <c r="A206" s="122" t="s">
        <v>269</v>
      </c>
    </row>
    <row r="207" spans="1:1" hidden="1" x14ac:dyDescent="0.3">
      <c r="A207" s="122" t="s">
        <v>270</v>
      </c>
    </row>
    <row r="208" spans="1:1" hidden="1" x14ac:dyDescent="0.3">
      <c r="A208" s="122" t="s">
        <v>271</v>
      </c>
    </row>
    <row r="209" spans="1:1" hidden="1" x14ac:dyDescent="0.3">
      <c r="A209" s="122" t="s">
        <v>272</v>
      </c>
    </row>
    <row r="210" spans="1:1" hidden="1" x14ac:dyDescent="0.3">
      <c r="A210" s="122" t="s">
        <v>273</v>
      </c>
    </row>
    <row r="211" spans="1:1" hidden="1" x14ac:dyDescent="0.3">
      <c r="A211" s="122" t="s">
        <v>274</v>
      </c>
    </row>
    <row r="212" spans="1:1" hidden="1" x14ac:dyDescent="0.3">
      <c r="A212" s="122" t="s">
        <v>275</v>
      </c>
    </row>
    <row r="213" spans="1:1" hidden="1" x14ac:dyDescent="0.3">
      <c r="A213" s="122" t="s">
        <v>276</v>
      </c>
    </row>
    <row r="214" spans="1:1" hidden="1" x14ac:dyDescent="0.3">
      <c r="A214" s="122" t="s">
        <v>277</v>
      </c>
    </row>
    <row r="215" spans="1:1" hidden="1" x14ac:dyDescent="0.3">
      <c r="A215" s="122" t="s">
        <v>278</v>
      </c>
    </row>
    <row r="216" spans="1:1" hidden="1" x14ac:dyDescent="0.3">
      <c r="A216" s="122" t="s">
        <v>279</v>
      </c>
    </row>
    <row r="217" spans="1:1" hidden="1" x14ac:dyDescent="0.3">
      <c r="A217" s="122" t="s">
        <v>280</v>
      </c>
    </row>
    <row r="218" spans="1:1" hidden="1" x14ac:dyDescent="0.3">
      <c r="A218" s="122" t="s">
        <v>281</v>
      </c>
    </row>
    <row r="219" spans="1:1" hidden="1" x14ac:dyDescent="0.3">
      <c r="A219" s="122" t="s">
        <v>282</v>
      </c>
    </row>
    <row r="220" spans="1:1" hidden="1" x14ac:dyDescent="0.3">
      <c r="A220" s="122" t="s">
        <v>283</v>
      </c>
    </row>
    <row r="221" spans="1:1" hidden="1" x14ac:dyDescent="0.3">
      <c r="A221" s="122" t="s">
        <v>284</v>
      </c>
    </row>
    <row r="222" spans="1:1" hidden="1" x14ac:dyDescent="0.3">
      <c r="A222" s="122" t="s">
        <v>285</v>
      </c>
    </row>
    <row r="223" spans="1:1" hidden="1" x14ac:dyDescent="0.3">
      <c r="A223" s="122" t="s">
        <v>286</v>
      </c>
    </row>
    <row r="224" spans="1:1" hidden="1" x14ac:dyDescent="0.3">
      <c r="A224" s="122" t="s">
        <v>287</v>
      </c>
    </row>
    <row r="225" spans="1:1" hidden="1" x14ac:dyDescent="0.3">
      <c r="A225" s="122" t="s">
        <v>288</v>
      </c>
    </row>
    <row r="226" spans="1:1" hidden="1" x14ac:dyDescent="0.3">
      <c r="A226" s="122" t="s">
        <v>289</v>
      </c>
    </row>
    <row r="227" spans="1:1" hidden="1" x14ac:dyDescent="0.3">
      <c r="A227" s="122" t="s">
        <v>290</v>
      </c>
    </row>
    <row r="228" spans="1:1" hidden="1" x14ac:dyDescent="0.3">
      <c r="A228" s="122" t="s">
        <v>291</v>
      </c>
    </row>
    <row r="229" spans="1:1" hidden="1" x14ac:dyDescent="0.3">
      <c r="A229" s="122" t="s">
        <v>292</v>
      </c>
    </row>
    <row r="230" spans="1:1" hidden="1" x14ac:dyDescent="0.3">
      <c r="A230" s="122" t="s">
        <v>293</v>
      </c>
    </row>
    <row r="231" spans="1:1" hidden="1" x14ac:dyDescent="0.3"/>
    <row r="232" spans="1:1" hidden="1" x14ac:dyDescent="0.3">
      <c r="A232" s="124" t="s">
        <v>294</v>
      </c>
    </row>
    <row r="233" spans="1:1" hidden="1" x14ac:dyDescent="0.3"/>
    <row r="234" spans="1:1" hidden="1" x14ac:dyDescent="0.3">
      <c r="A234" s="122" t="s">
        <v>23</v>
      </c>
    </row>
    <row r="235" spans="1:1" hidden="1" x14ac:dyDescent="0.3">
      <c r="A235" s="122" t="s">
        <v>24</v>
      </c>
    </row>
    <row r="236" spans="1:1" hidden="1" x14ac:dyDescent="0.3">
      <c r="A236" s="122" t="s">
        <v>94</v>
      </c>
    </row>
    <row r="237" spans="1:1" hidden="1" x14ac:dyDescent="0.3">
      <c r="A237" s="122" t="s">
        <v>99</v>
      </c>
    </row>
    <row r="238" spans="1:1" hidden="1" x14ac:dyDescent="0.3">
      <c r="A238" s="122" t="s">
        <v>25</v>
      </c>
    </row>
    <row r="239" spans="1:1" hidden="1" x14ac:dyDescent="0.3">
      <c r="A239" s="122" t="s">
        <v>26</v>
      </c>
    </row>
    <row r="240" spans="1:1" hidden="1" x14ac:dyDescent="0.3">
      <c r="A240" s="122" t="s">
        <v>112</v>
      </c>
    </row>
    <row r="241" spans="1:1" hidden="1" x14ac:dyDescent="0.3">
      <c r="A241" s="34" t="s">
        <v>113</v>
      </c>
    </row>
    <row r="242" spans="1:1" hidden="1" x14ac:dyDescent="0.3">
      <c r="A242" s="122" t="s">
        <v>28</v>
      </c>
    </row>
    <row r="243" spans="1:1" hidden="1" x14ac:dyDescent="0.3">
      <c r="A243" s="122" t="s">
        <v>29</v>
      </c>
    </row>
    <row r="244" spans="1:1" hidden="1" x14ac:dyDescent="0.3">
      <c r="A244" s="122" t="s">
        <v>30</v>
      </c>
    </row>
    <row r="245" spans="1:1" hidden="1" x14ac:dyDescent="0.3">
      <c r="A245" s="122" t="s">
        <v>100</v>
      </c>
    </row>
    <row r="246" spans="1:1" hidden="1" x14ac:dyDescent="0.3">
      <c r="A246" s="122" t="s">
        <v>31</v>
      </c>
    </row>
    <row r="247" spans="1:1" hidden="1" x14ac:dyDescent="0.3">
      <c r="A247" s="122" t="s">
        <v>32</v>
      </c>
    </row>
    <row r="248" spans="1:1" hidden="1" x14ac:dyDescent="0.3">
      <c r="A248" s="122" t="s">
        <v>89</v>
      </c>
    </row>
    <row r="249" spans="1:1" hidden="1" x14ac:dyDescent="0.3">
      <c r="A249" s="122" t="s">
        <v>33</v>
      </c>
    </row>
    <row r="250" spans="1:1" hidden="1" x14ac:dyDescent="0.3">
      <c r="A250" s="122" t="s">
        <v>114</v>
      </c>
    </row>
    <row r="251" spans="1:1" hidden="1" x14ac:dyDescent="0.3">
      <c r="A251" s="122" t="s">
        <v>34</v>
      </c>
    </row>
    <row r="252" spans="1:1" hidden="1" x14ac:dyDescent="0.3">
      <c r="A252" s="122" t="s">
        <v>35</v>
      </c>
    </row>
    <row r="253" spans="1:1" hidden="1" x14ac:dyDescent="0.3">
      <c r="A253" s="122" t="s">
        <v>90</v>
      </c>
    </row>
    <row r="254" spans="1:1" ht="14.25" hidden="1" customHeight="1" x14ac:dyDescent="0.3">
      <c r="A254" s="122" t="s">
        <v>36</v>
      </c>
    </row>
    <row r="255" spans="1:1" hidden="1" x14ac:dyDescent="0.3">
      <c r="A255" s="122" t="s">
        <v>295</v>
      </c>
    </row>
    <row r="256" spans="1:1" hidden="1" x14ac:dyDescent="0.3">
      <c r="A256" s="122" t="s">
        <v>37</v>
      </c>
    </row>
    <row r="257" spans="1:1" hidden="1" x14ac:dyDescent="0.3">
      <c r="A257" s="122" t="s">
        <v>38</v>
      </c>
    </row>
    <row r="258" spans="1:1" hidden="1" x14ac:dyDescent="0.3">
      <c r="A258" s="122" t="s">
        <v>39</v>
      </c>
    </row>
    <row r="259" spans="1:1" hidden="1" x14ac:dyDescent="0.3">
      <c r="A259" s="122" t="s">
        <v>40</v>
      </c>
    </row>
    <row r="260" spans="1:1" hidden="1" x14ac:dyDescent="0.3">
      <c r="A260" s="122" t="s">
        <v>41</v>
      </c>
    </row>
    <row r="261" spans="1:1" hidden="1" x14ac:dyDescent="0.3">
      <c r="A261" s="122" t="s">
        <v>42</v>
      </c>
    </row>
    <row r="262" spans="1:1" hidden="1" x14ac:dyDescent="0.3">
      <c r="A262" s="122" t="s">
        <v>43</v>
      </c>
    </row>
    <row r="263" spans="1:1" hidden="1" x14ac:dyDescent="0.3">
      <c r="A263" s="122" t="s">
        <v>44</v>
      </c>
    </row>
    <row r="264" spans="1:1" hidden="1" x14ac:dyDescent="0.3">
      <c r="A264" s="122" t="s">
        <v>45</v>
      </c>
    </row>
    <row r="265" spans="1:1" hidden="1" x14ac:dyDescent="0.3">
      <c r="A265" s="122" t="s">
        <v>46</v>
      </c>
    </row>
    <row r="266" spans="1:1" hidden="1" x14ac:dyDescent="0.3">
      <c r="A266" s="122" t="s">
        <v>47</v>
      </c>
    </row>
    <row r="267" spans="1:1" hidden="1" x14ac:dyDescent="0.3">
      <c r="A267" s="122" t="s">
        <v>48</v>
      </c>
    </row>
    <row r="268" spans="1:1" hidden="1" x14ac:dyDescent="0.3">
      <c r="A268" s="122" t="s">
        <v>49</v>
      </c>
    </row>
    <row r="269" spans="1:1" hidden="1" x14ac:dyDescent="0.3">
      <c r="A269" s="122" t="s">
        <v>50</v>
      </c>
    </row>
    <row r="270" spans="1:1" hidden="1" x14ac:dyDescent="0.3">
      <c r="A270" s="122" t="s">
        <v>296</v>
      </c>
    </row>
    <row r="271" spans="1:1" hidden="1" x14ac:dyDescent="0.3">
      <c r="A271" s="122" t="s">
        <v>115</v>
      </c>
    </row>
    <row r="272" spans="1:1" hidden="1" x14ac:dyDescent="0.3">
      <c r="A272" s="122" t="s">
        <v>51</v>
      </c>
    </row>
    <row r="273" spans="1:1" hidden="1" x14ac:dyDescent="0.3">
      <c r="A273" s="122" t="s">
        <v>52</v>
      </c>
    </row>
    <row r="274" spans="1:1" hidden="1" x14ac:dyDescent="0.3">
      <c r="A274" s="122" t="s">
        <v>53</v>
      </c>
    </row>
    <row r="275" spans="1:1" hidden="1" x14ac:dyDescent="0.3">
      <c r="A275" s="122" t="s">
        <v>54</v>
      </c>
    </row>
    <row r="276" spans="1:1" hidden="1" x14ac:dyDescent="0.3">
      <c r="A276" s="122" t="s">
        <v>55</v>
      </c>
    </row>
    <row r="277" spans="1:1" hidden="1" x14ac:dyDescent="0.3">
      <c r="A277" s="122" t="s">
        <v>56</v>
      </c>
    </row>
    <row r="278" spans="1:1" hidden="1" x14ac:dyDescent="0.3">
      <c r="A278" s="122" t="s">
        <v>57</v>
      </c>
    </row>
    <row r="279" spans="1:1" hidden="1" x14ac:dyDescent="0.3">
      <c r="A279" s="122" t="s">
        <v>297</v>
      </c>
    </row>
    <row r="280" spans="1:1" hidden="1" x14ac:dyDescent="0.3">
      <c r="A280" s="122" t="s">
        <v>80</v>
      </c>
    </row>
    <row r="281" spans="1:1" hidden="1" x14ac:dyDescent="0.3">
      <c r="A281" s="122" t="s">
        <v>298</v>
      </c>
    </row>
    <row r="282" spans="1:1" hidden="1" x14ac:dyDescent="0.3">
      <c r="A282" s="122" t="s">
        <v>58</v>
      </c>
    </row>
    <row r="283" spans="1:1" hidden="1" x14ac:dyDescent="0.3">
      <c r="A283" s="122" t="s">
        <v>59</v>
      </c>
    </row>
    <row r="284" spans="1:1" hidden="1" x14ac:dyDescent="0.3">
      <c r="A284" s="122" t="s">
        <v>78</v>
      </c>
    </row>
    <row r="285" spans="1:1" hidden="1" x14ac:dyDescent="0.3">
      <c r="A285" s="122" t="s">
        <v>83</v>
      </c>
    </row>
    <row r="286" spans="1:1" hidden="1" x14ac:dyDescent="0.3">
      <c r="A286" s="122" t="s">
        <v>299</v>
      </c>
    </row>
    <row r="287" spans="1:1" hidden="1" x14ac:dyDescent="0.3">
      <c r="A287" s="122" t="s">
        <v>60</v>
      </c>
    </row>
    <row r="288" spans="1:1" hidden="1" x14ac:dyDescent="0.3">
      <c r="A288" s="122" t="s">
        <v>91</v>
      </c>
    </row>
    <row r="289" spans="1:1" hidden="1" x14ac:dyDescent="0.3">
      <c r="A289" s="122" t="s">
        <v>61</v>
      </c>
    </row>
    <row r="290" spans="1:1" hidden="1" x14ac:dyDescent="0.3">
      <c r="A290" s="122" t="s">
        <v>300</v>
      </c>
    </row>
    <row r="291" spans="1:1" hidden="1" x14ac:dyDescent="0.3">
      <c r="A291" s="122" t="s">
        <v>62</v>
      </c>
    </row>
    <row r="292" spans="1:1" hidden="1" x14ac:dyDescent="0.3">
      <c r="A292" s="122" t="s">
        <v>63</v>
      </c>
    </row>
    <row r="293" spans="1:1" hidden="1" x14ac:dyDescent="0.3">
      <c r="A293" s="122" t="s">
        <v>301</v>
      </c>
    </row>
    <row r="294" spans="1:1" hidden="1" x14ac:dyDescent="0.3">
      <c r="A294" s="122" t="s">
        <v>64</v>
      </c>
    </row>
    <row r="295" spans="1:1" hidden="1" x14ac:dyDescent="0.3">
      <c r="A295" s="122" t="s">
        <v>116</v>
      </c>
    </row>
    <row r="296" spans="1:1" hidden="1" x14ac:dyDescent="0.3">
      <c r="A296" s="122" t="s">
        <v>302</v>
      </c>
    </row>
    <row r="297" spans="1:1" hidden="1" x14ac:dyDescent="0.3">
      <c r="A297" s="122" t="s">
        <v>65</v>
      </c>
    </row>
    <row r="298" spans="1:1" hidden="1" x14ac:dyDescent="0.3">
      <c r="A298" s="122" t="s">
        <v>66</v>
      </c>
    </row>
    <row r="299" spans="1:1" hidden="1" x14ac:dyDescent="0.3">
      <c r="A299" s="122" t="s">
        <v>117</v>
      </c>
    </row>
    <row r="300" spans="1:1" hidden="1" x14ac:dyDescent="0.3">
      <c r="A300" s="122" t="s">
        <v>67</v>
      </c>
    </row>
    <row r="301" spans="1:1" hidden="1" x14ac:dyDescent="0.3">
      <c r="A301" s="122" t="s">
        <v>68</v>
      </c>
    </row>
    <row r="302" spans="1:1" hidden="1" x14ac:dyDescent="0.3">
      <c r="A302" s="122" t="s">
        <v>93</v>
      </c>
    </row>
    <row r="303" spans="1:1" hidden="1" x14ac:dyDescent="0.3">
      <c r="A303" s="122" t="s">
        <v>69</v>
      </c>
    </row>
    <row r="304" spans="1:1" hidden="1" x14ac:dyDescent="0.3">
      <c r="A304" s="122" t="s">
        <v>79</v>
      </c>
    </row>
    <row r="305" spans="1:1" hidden="1" x14ac:dyDescent="0.3">
      <c r="A305" s="122" t="s">
        <v>70</v>
      </c>
    </row>
    <row r="306" spans="1:1" hidden="1" x14ac:dyDescent="0.3">
      <c r="A306" s="122" t="s">
        <v>303</v>
      </c>
    </row>
    <row r="307" spans="1:1" hidden="1" x14ac:dyDescent="0.3">
      <c r="A307" s="122" t="s">
        <v>71</v>
      </c>
    </row>
    <row r="308" spans="1:1" hidden="1" x14ac:dyDescent="0.3">
      <c r="A308" s="122" t="s">
        <v>72</v>
      </c>
    </row>
    <row r="309" spans="1:1" hidden="1" x14ac:dyDescent="0.3">
      <c r="A309" s="122" t="s">
        <v>82</v>
      </c>
    </row>
    <row r="310" spans="1:1" hidden="1" x14ac:dyDescent="0.3">
      <c r="A310" s="122" t="s">
        <v>73</v>
      </c>
    </row>
    <row r="311" spans="1:1" hidden="1" x14ac:dyDescent="0.3">
      <c r="A311" s="122" t="s">
        <v>304</v>
      </c>
    </row>
    <row r="312" spans="1:1" hidden="1" x14ac:dyDescent="0.3">
      <c r="A312" s="122" t="s">
        <v>95</v>
      </c>
    </row>
    <row r="313" spans="1:1" hidden="1" x14ac:dyDescent="0.3">
      <c r="A313" s="122" t="s">
        <v>305</v>
      </c>
    </row>
    <row r="314" spans="1:1" hidden="1" x14ac:dyDescent="0.3">
      <c r="A314" s="122" t="s">
        <v>306</v>
      </c>
    </row>
    <row r="315" spans="1:1" hidden="1" x14ac:dyDescent="0.3">
      <c r="A315" s="123" t="s">
        <v>74</v>
      </c>
    </row>
    <row r="316" spans="1:1" hidden="1" x14ac:dyDescent="0.3">
      <c r="A316" s="34" t="s">
        <v>101</v>
      </c>
    </row>
    <row r="317" spans="1:1" hidden="1" x14ac:dyDescent="0.3">
      <c r="A317" s="122" t="s">
        <v>27</v>
      </c>
    </row>
    <row r="318" spans="1:1" hidden="1" x14ac:dyDescent="0.3">
      <c r="A318" s="34" t="s">
        <v>307</v>
      </c>
    </row>
    <row r="319" spans="1:1" hidden="1" x14ac:dyDescent="0.3">
      <c r="A319" s="34" t="s">
        <v>308</v>
      </c>
    </row>
  </sheetData>
  <sheetProtection selectLockedCells="1"/>
  <dataConsolidate/>
  <mergeCells count="27">
    <mergeCell ref="A42:C42"/>
    <mergeCell ref="A50:L50"/>
    <mergeCell ref="A49:L49"/>
    <mergeCell ref="B48:L48"/>
    <mergeCell ref="B47:L47"/>
    <mergeCell ref="A46:M46"/>
    <mergeCell ref="A45:N45"/>
    <mergeCell ref="A44:L44"/>
    <mergeCell ref="A43:C43"/>
    <mergeCell ref="J10:K10"/>
    <mergeCell ref="A11:C11"/>
    <mergeCell ref="J36:L36"/>
    <mergeCell ref="A1:L1"/>
    <mergeCell ref="A2:L2"/>
    <mergeCell ref="J6:K6"/>
    <mergeCell ref="J8:K8"/>
    <mergeCell ref="B35:C35"/>
    <mergeCell ref="B9:C9"/>
    <mergeCell ref="A12:L12"/>
    <mergeCell ref="A40:C40"/>
    <mergeCell ref="A33:L33"/>
    <mergeCell ref="A39:C39"/>
    <mergeCell ref="J37:L37"/>
    <mergeCell ref="B36:C36"/>
    <mergeCell ref="C38:J38"/>
    <mergeCell ref="B37:C37"/>
    <mergeCell ref="J35:L35"/>
  </mergeCells>
  <phoneticPr fontId="1" type="noConversion"/>
  <dataValidations xWindow="292" yWindow="472" count="7">
    <dataValidation type="custom" allowBlank="1" showErrorMessage="1" errorTitle="Exceeded Maximum Hours per Week" sqref="B37" xr:uid="{00000000-0002-0000-0100-000000000000}">
      <formula1>"sum(J10:J23)=""&lt;=80"""</formula1>
    </dataValidation>
    <dataValidation type="textLength" operator="equal" allowBlank="1" showInputMessage="1" showErrorMessage="1" errorTitle="Incorrect number of digits" error="The speedtype must be eight digits." sqref="J8:K8 J6:K6 B6 B8" xr:uid="{00000000-0002-0000-0100-000001000000}">
      <formula1>8</formula1>
    </dataValidation>
    <dataValidation type="decimal" allowBlank="1" showInputMessage="1" showErrorMessage="1" error="Student Employee pay rates must be between $7.28 - $18.00." sqref="G10" xr:uid="{00000000-0002-0000-0100-000002000000}">
      <formula1>7.64</formula1>
      <formula2>18</formula2>
    </dataValidation>
    <dataValidation type="list" allowBlank="1" showInputMessage="1" showErrorMessage="1" sqref="C6 C8 L6 L8" xr:uid="{00000000-0002-0000-0100-000003000000}">
      <formula1>$J$53:$J$75</formula1>
    </dataValidation>
    <dataValidation type="date" allowBlank="1" showInputMessage="1" showErrorMessage="1" errorTitle="Invalid Date Entered" error="You have entered a date that does not fall within this payperiod. _x000a__x000a_?'s call 719.255.3464 or e-mail sepayrol@uccs.edu" sqref="A14:A32" xr:uid="{00000000-0002-0000-0100-000004000000}">
      <formula1>46264</formula1>
      <formula2>46277</formula2>
    </dataValidation>
    <dataValidation allowBlank="1" showInputMessage="1" showErrorMessage="1" errorTitle="Invalid Date Entered" error="You have entered a date that does not fall within this payperiod. _x000a__x000a_?'s call 719.255.3464 or e-mail sepayrol@uccs.edu" sqref="B14:B32" xr:uid="{00000000-0002-0000-0100-000005000000}"/>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100-000006000000}">
      <formula1>OFFSET($A$53,0,0,COUNTA($A:$A),1)</formula1>
    </dataValidation>
  </dataValidations>
  <hyperlinks>
    <hyperlink ref="A49:L49" r:id="rId1" display="For the most up-to-date form, see our website at:  http://www.uccs.edu/~stuemp/formstuemp.shtml" xr:uid="{00000000-0004-0000-0100-000000000000}"/>
    <hyperlink ref="A49" r:id="rId2" display="For the most up-to-date form, see our website at:  http://www.uccs.edu/~stuemp/formstuemp.htm" xr:uid="{00000000-0004-0000-0100-000001000000}"/>
    <hyperlink ref="A50:L50" r:id="rId3" display="If you are having problems with the timesheet or have any questions please contact Student Employment at 719.262.3454 or e-mail us at stuemp@uccs.edu" xr:uid="{00000000-0004-0000-0100-000002000000}"/>
  </hyperlinks>
  <printOptions horizontalCentered="1" verticalCentered="1"/>
  <pageMargins left="0.25" right="0.25" top="0.75" bottom="0.75" header="0.3" footer="0.3"/>
  <pageSetup scale="59" orientation="portrait" blackAndWhite="1" horizontalDpi="300" verticalDpi="300" r:id="rId4"/>
  <headerFooter alignWithMargins="0">
    <oddFooter>&amp;C&amp;Z&amp;F</oddFooter>
  </headerFooter>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79998168889431442"/>
    <pageSetUpPr fitToPage="1"/>
  </sheetPr>
  <dimension ref="A1:R318"/>
  <sheetViews>
    <sheetView workbookViewId="0">
      <selection activeCell="A19" sqref="A19"/>
    </sheetView>
  </sheetViews>
  <sheetFormatPr defaultColWidth="9.1796875" defaultRowHeight="15" x14ac:dyDescent="0.3"/>
  <cols>
    <col min="1" max="1" width="25.81640625" style="34" customWidth="1"/>
    <col min="2" max="2" width="25.453125" style="34" customWidth="1"/>
    <col min="3" max="3" width="13" style="34" customWidth="1"/>
    <col min="4" max="4" width="12.54296875" style="34" hidden="1" customWidth="1"/>
    <col min="5" max="6" width="9.1796875" style="34" hidden="1" customWidth="1"/>
    <col min="7" max="7" width="12.26953125" style="34" customWidth="1"/>
    <col min="8" max="9" width="9.1796875" style="34" hidden="1" customWidth="1"/>
    <col min="10" max="10" width="10.1796875" style="34" customWidth="1"/>
    <col min="11" max="11" width="15.453125" style="34" customWidth="1"/>
    <col min="12" max="12" width="13.7265625" style="34" customWidth="1"/>
    <col min="13" max="16384" width="9.1796875" style="34"/>
  </cols>
  <sheetData>
    <row r="1" spans="1:12" s="27" customFormat="1" ht="44.25" customHeight="1" thickTop="1" x14ac:dyDescent="0.65">
      <c r="A1" s="404" t="s">
        <v>0</v>
      </c>
      <c r="B1" s="405"/>
      <c r="C1" s="405"/>
      <c r="D1" s="405"/>
      <c r="E1" s="405"/>
      <c r="F1" s="405"/>
      <c r="G1" s="405"/>
      <c r="H1" s="405"/>
      <c r="I1" s="405"/>
      <c r="J1" s="405"/>
      <c r="K1" s="405"/>
      <c r="L1" s="406"/>
    </row>
    <row r="2" spans="1:12" s="28" customFormat="1" ht="33" customHeight="1" x14ac:dyDescent="0.6">
      <c r="A2" s="407" t="s">
        <v>1</v>
      </c>
      <c r="B2" s="352"/>
      <c r="C2" s="352"/>
      <c r="D2" s="352"/>
      <c r="E2" s="352"/>
      <c r="F2" s="352"/>
      <c r="G2" s="352"/>
      <c r="H2" s="352"/>
      <c r="I2" s="352"/>
      <c r="J2" s="352"/>
      <c r="K2" s="352"/>
      <c r="L2" s="408"/>
    </row>
    <row r="3" spans="1:12" ht="33.75" customHeight="1" thickBot="1" x14ac:dyDescent="0.45">
      <c r="A3" s="29"/>
      <c r="B3" s="30" t="s">
        <v>108</v>
      </c>
      <c r="C3" s="31" t="str">
        <f>'Fall 2026 Pay Schedule '!A7</f>
        <v xml:space="preserve">12 September - 26 September </v>
      </c>
      <c r="D3" s="31"/>
      <c r="E3" s="31"/>
      <c r="F3" s="31"/>
      <c r="G3" s="31"/>
      <c r="H3" s="31"/>
      <c r="I3" s="31"/>
      <c r="J3" s="31"/>
      <c r="K3" s="31"/>
      <c r="L3" s="32"/>
    </row>
    <row r="4" spans="1:12" ht="40.5" customHeight="1" thickTop="1" thickBot="1" x14ac:dyDescent="0.4">
      <c r="A4" s="41" t="s">
        <v>2</v>
      </c>
      <c r="B4" s="125">
        <f>Employee_Name</f>
        <v>0</v>
      </c>
      <c r="C4" s="48" t="s">
        <v>4</v>
      </c>
      <c r="D4" s="33"/>
      <c r="E4" s="33"/>
      <c r="F4" s="33"/>
      <c r="G4" s="39">
        <f>'30 Aug-12 Sep'!G4</f>
        <v>0</v>
      </c>
      <c r="H4" s="33"/>
      <c r="I4" s="33"/>
      <c r="J4" s="33"/>
      <c r="K4" s="48" t="s">
        <v>3</v>
      </c>
      <c r="L4" s="40" t="str">
        <f>'30 Aug-12 Sep'!L4</f>
        <v>test</v>
      </c>
    </row>
    <row r="5" spans="1:12" x14ac:dyDescent="0.3">
      <c r="A5" s="41"/>
      <c r="B5" s="42"/>
      <c r="L5" s="43"/>
    </row>
    <row r="6" spans="1:12" ht="15.5" thickBot="1" x14ac:dyDescent="0.35">
      <c r="A6" s="41" t="s">
        <v>84</v>
      </c>
      <c r="B6" s="126">
        <f>'30 Aug-12 Sep'!B6</f>
        <v>0</v>
      </c>
      <c r="C6" s="127" t="str">
        <f>'30 Aug-12 Sep'!C6</f>
        <v>Percent</v>
      </c>
      <c r="G6" s="46" t="s">
        <v>84</v>
      </c>
      <c r="H6" s="46"/>
      <c r="I6" s="46"/>
      <c r="J6" s="425">
        <f>'30 Aug-12 Sep'!J6:K6</f>
        <v>0</v>
      </c>
      <c r="K6" s="425"/>
      <c r="L6" s="47" t="s">
        <v>85</v>
      </c>
    </row>
    <row r="7" spans="1:12" x14ac:dyDescent="0.3">
      <c r="A7" s="41"/>
      <c r="J7" s="42"/>
      <c r="K7" s="42"/>
      <c r="L7" s="43"/>
    </row>
    <row r="8" spans="1:12" ht="15.5" thickBot="1" x14ac:dyDescent="0.35">
      <c r="A8" s="41" t="s">
        <v>84</v>
      </c>
      <c r="B8" s="126">
        <f>'30 Aug-12 Sep'!B8</f>
        <v>0</v>
      </c>
      <c r="C8" s="127" t="str">
        <f>'30 Aug-12 Sep'!C8</f>
        <v>Percent</v>
      </c>
      <c r="G8" s="46" t="s">
        <v>84</v>
      </c>
      <c r="H8" s="46"/>
      <c r="I8" s="46"/>
      <c r="J8" s="426">
        <f>'30 Aug-12 Sep'!J8:K8</f>
        <v>0</v>
      </c>
      <c r="K8" s="426"/>
      <c r="L8" s="128" t="str">
        <f>'30 Aug-12 Sep'!L8</f>
        <v>Percent</v>
      </c>
    </row>
    <row r="9" spans="1:12" ht="27.75" customHeight="1" thickBot="1" x14ac:dyDescent="0.35">
      <c r="A9" s="41" t="s">
        <v>5</v>
      </c>
      <c r="B9" s="354">
        <f>'30 Aug-12 Sep'!B9:C9</f>
        <v>0</v>
      </c>
      <c r="C9" s="354"/>
      <c r="D9" s="33"/>
      <c r="E9" s="33"/>
      <c r="F9" s="33"/>
      <c r="G9" s="33"/>
      <c r="H9" s="33"/>
      <c r="I9" s="33"/>
      <c r="J9" s="33"/>
      <c r="K9" s="48" t="s">
        <v>6</v>
      </c>
      <c r="L9" s="49" t="str">
        <f>'30 Aug-12 Sep'!L9</f>
        <v>Fall 2026</v>
      </c>
    </row>
    <row r="10" spans="1:12" ht="32.25" customHeight="1" thickBot="1" x14ac:dyDescent="0.35">
      <c r="A10" s="41" t="s">
        <v>7</v>
      </c>
      <c r="B10" s="50">
        <f>'30 Aug-12 Sep'!B10</f>
        <v>0</v>
      </c>
      <c r="C10" s="48" t="s">
        <v>8</v>
      </c>
      <c r="D10" s="33"/>
      <c r="E10" s="33"/>
      <c r="F10" s="33"/>
      <c r="G10" s="51">
        <f>'30 Aug-12 Sep'!G10</f>
        <v>0</v>
      </c>
      <c r="H10" s="33"/>
      <c r="I10" s="33"/>
      <c r="J10" s="398" t="s">
        <v>21</v>
      </c>
      <c r="K10" s="399"/>
      <c r="L10" s="52">
        <f>IF(G10&lt;1,0,(B10-'30 Aug-12 Sep'!J36)/G10)</f>
        <v>0</v>
      </c>
    </row>
    <row r="11" spans="1:12" ht="39" customHeight="1" thickBot="1" x14ac:dyDescent="0.35">
      <c r="A11" s="400" t="s">
        <v>9</v>
      </c>
      <c r="B11" s="427"/>
      <c r="C11" s="427"/>
      <c r="D11" s="53"/>
      <c r="E11" s="53"/>
      <c r="F11" s="53"/>
      <c r="G11" s="54">
        <f>L10/18</f>
        <v>0</v>
      </c>
      <c r="H11" s="33"/>
      <c r="I11" s="33"/>
      <c r="J11" s="33"/>
      <c r="K11" s="33"/>
      <c r="L11" s="55"/>
    </row>
    <row r="12" spans="1:12" ht="18" thickBot="1" x14ac:dyDescent="0.35">
      <c r="A12" s="411"/>
      <c r="B12" s="423"/>
      <c r="C12" s="423"/>
      <c r="D12" s="423"/>
      <c r="E12" s="423"/>
      <c r="F12" s="423"/>
      <c r="G12" s="423"/>
      <c r="H12" s="423"/>
      <c r="I12" s="423"/>
      <c r="J12" s="423"/>
      <c r="K12" s="423"/>
      <c r="L12" s="424"/>
    </row>
    <row r="13" spans="1:12" ht="65.25" customHeight="1" thickTop="1" x14ac:dyDescent="0.3">
      <c r="A13" s="56" t="s">
        <v>12</v>
      </c>
      <c r="B13" s="57" t="s">
        <v>75</v>
      </c>
      <c r="C13" s="58" t="s">
        <v>17</v>
      </c>
      <c r="D13" s="59" t="s">
        <v>14</v>
      </c>
      <c r="E13" s="60" t="s">
        <v>76</v>
      </c>
      <c r="F13" s="61"/>
      <c r="G13" s="62" t="s">
        <v>15</v>
      </c>
      <c r="H13" s="59" t="s">
        <v>76</v>
      </c>
      <c r="I13" s="61"/>
      <c r="J13" s="63" t="s">
        <v>14</v>
      </c>
      <c r="K13" s="57" t="s">
        <v>16</v>
      </c>
      <c r="L13" s="64" t="s">
        <v>18</v>
      </c>
    </row>
    <row r="14" spans="1:12" x14ac:dyDescent="0.3">
      <c r="A14" s="65"/>
      <c r="B14" s="66"/>
      <c r="C14" s="67"/>
      <c r="D14" s="68">
        <f>C14-B14</f>
        <v>0</v>
      </c>
      <c r="E14" s="69">
        <f>D14</f>
        <v>0</v>
      </c>
      <c r="F14" s="70">
        <f>E14*24</f>
        <v>0</v>
      </c>
      <c r="G14" s="71"/>
      <c r="H14" s="69">
        <f>G14</f>
        <v>0</v>
      </c>
      <c r="I14" s="70">
        <f t="shared" ref="I14:I26" si="0">H14*24</f>
        <v>0</v>
      </c>
      <c r="J14" s="72">
        <f>F14-I14</f>
        <v>0</v>
      </c>
      <c r="K14" s="73">
        <f>J14*$G$10</f>
        <v>0</v>
      </c>
      <c r="L14" s="74">
        <f>L10-J14</f>
        <v>0</v>
      </c>
    </row>
    <row r="15" spans="1:12" x14ac:dyDescent="0.3">
      <c r="A15" s="65"/>
      <c r="B15" s="66"/>
      <c r="C15" s="67"/>
      <c r="D15" s="75">
        <f t="shared" ref="D15:D32" si="1">C15-B15</f>
        <v>0</v>
      </c>
      <c r="E15" s="76">
        <f t="shared" ref="E15:E32" si="2">D15</f>
        <v>0</v>
      </c>
      <c r="F15" s="77">
        <f t="shared" ref="F15:F32" si="3">E15*24</f>
        <v>0</v>
      </c>
      <c r="G15" s="71"/>
      <c r="H15" s="76">
        <f t="shared" ref="H15:H26" si="4">G15</f>
        <v>0</v>
      </c>
      <c r="I15" s="77">
        <f t="shared" si="0"/>
        <v>0</v>
      </c>
      <c r="J15" s="78">
        <f>F15-I15</f>
        <v>0</v>
      </c>
      <c r="K15" s="79">
        <f t="shared" ref="K15:K32" si="5">J15*$G$10</f>
        <v>0</v>
      </c>
      <c r="L15" s="74">
        <f>L14-J15</f>
        <v>0</v>
      </c>
    </row>
    <row r="16" spans="1:12" x14ac:dyDescent="0.3">
      <c r="A16" s="65"/>
      <c r="B16" s="66"/>
      <c r="C16" s="67"/>
      <c r="D16" s="68">
        <f t="shared" si="1"/>
        <v>0</v>
      </c>
      <c r="E16" s="69">
        <f t="shared" si="2"/>
        <v>0</v>
      </c>
      <c r="F16" s="70">
        <f t="shared" si="3"/>
        <v>0</v>
      </c>
      <c r="G16" s="71"/>
      <c r="H16" s="69">
        <f t="shared" si="4"/>
        <v>0</v>
      </c>
      <c r="I16" s="70">
        <f t="shared" si="0"/>
        <v>0</v>
      </c>
      <c r="J16" s="72">
        <f>F16-I16</f>
        <v>0</v>
      </c>
      <c r="K16" s="73">
        <f t="shared" si="5"/>
        <v>0</v>
      </c>
      <c r="L16" s="80">
        <f t="shared" ref="L16:L32" si="6">L15-J16</f>
        <v>0</v>
      </c>
    </row>
    <row r="17" spans="1:12" x14ac:dyDescent="0.3">
      <c r="A17" s="65"/>
      <c r="B17" s="66"/>
      <c r="C17" s="67"/>
      <c r="D17" s="75">
        <f t="shared" si="1"/>
        <v>0</v>
      </c>
      <c r="E17" s="76">
        <f t="shared" si="2"/>
        <v>0</v>
      </c>
      <c r="F17" s="77">
        <f t="shared" si="3"/>
        <v>0</v>
      </c>
      <c r="G17" s="71"/>
      <c r="H17" s="76">
        <f t="shared" si="4"/>
        <v>0</v>
      </c>
      <c r="I17" s="77">
        <f t="shared" si="0"/>
        <v>0</v>
      </c>
      <c r="J17" s="78">
        <f t="shared" ref="J17:J32" si="7">F17-I17</f>
        <v>0</v>
      </c>
      <c r="K17" s="79">
        <f t="shared" si="5"/>
        <v>0</v>
      </c>
      <c r="L17" s="81">
        <f t="shared" si="6"/>
        <v>0</v>
      </c>
    </row>
    <row r="18" spans="1:12" x14ac:dyDescent="0.3">
      <c r="A18" s="65"/>
      <c r="B18" s="66"/>
      <c r="C18" s="67"/>
      <c r="D18" s="68">
        <f t="shared" si="1"/>
        <v>0</v>
      </c>
      <c r="E18" s="69">
        <f t="shared" si="2"/>
        <v>0</v>
      </c>
      <c r="F18" s="70">
        <f t="shared" si="3"/>
        <v>0</v>
      </c>
      <c r="G18" s="71"/>
      <c r="H18" s="69">
        <f t="shared" si="4"/>
        <v>0</v>
      </c>
      <c r="I18" s="70">
        <f t="shared" si="0"/>
        <v>0</v>
      </c>
      <c r="J18" s="72">
        <f t="shared" si="7"/>
        <v>0</v>
      </c>
      <c r="K18" s="73">
        <f t="shared" si="5"/>
        <v>0</v>
      </c>
      <c r="L18" s="80">
        <f t="shared" si="6"/>
        <v>0</v>
      </c>
    </row>
    <row r="19" spans="1:12" x14ac:dyDescent="0.3">
      <c r="A19" s="65"/>
      <c r="B19" s="66"/>
      <c r="C19" s="67"/>
      <c r="D19" s="75">
        <f t="shared" si="1"/>
        <v>0</v>
      </c>
      <c r="E19" s="76">
        <f t="shared" si="2"/>
        <v>0</v>
      </c>
      <c r="F19" s="77">
        <f t="shared" si="3"/>
        <v>0</v>
      </c>
      <c r="G19" s="71"/>
      <c r="H19" s="76">
        <f t="shared" si="4"/>
        <v>0</v>
      </c>
      <c r="I19" s="77">
        <f t="shared" si="0"/>
        <v>0</v>
      </c>
      <c r="J19" s="78">
        <f t="shared" si="7"/>
        <v>0</v>
      </c>
      <c r="K19" s="79">
        <f t="shared" si="5"/>
        <v>0</v>
      </c>
      <c r="L19" s="81">
        <f t="shared" si="6"/>
        <v>0</v>
      </c>
    </row>
    <row r="20" spans="1:12" x14ac:dyDescent="0.3">
      <c r="A20" s="65"/>
      <c r="B20" s="66"/>
      <c r="C20" s="67"/>
      <c r="D20" s="68">
        <f t="shared" si="1"/>
        <v>0</v>
      </c>
      <c r="E20" s="69">
        <f t="shared" si="2"/>
        <v>0</v>
      </c>
      <c r="F20" s="70">
        <f t="shared" si="3"/>
        <v>0</v>
      </c>
      <c r="G20" s="71"/>
      <c r="H20" s="69">
        <f t="shared" si="4"/>
        <v>0</v>
      </c>
      <c r="I20" s="70">
        <f t="shared" si="0"/>
        <v>0</v>
      </c>
      <c r="J20" s="72">
        <f t="shared" si="7"/>
        <v>0</v>
      </c>
      <c r="K20" s="73">
        <f t="shared" si="5"/>
        <v>0</v>
      </c>
      <c r="L20" s="81">
        <f t="shared" si="6"/>
        <v>0</v>
      </c>
    </row>
    <row r="21" spans="1:12" x14ac:dyDescent="0.3">
      <c r="A21" s="65"/>
      <c r="B21" s="66"/>
      <c r="C21" s="67"/>
      <c r="D21" s="75">
        <f t="shared" si="1"/>
        <v>0</v>
      </c>
      <c r="E21" s="76">
        <f t="shared" si="2"/>
        <v>0</v>
      </c>
      <c r="F21" s="77">
        <f t="shared" si="3"/>
        <v>0</v>
      </c>
      <c r="G21" s="71"/>
      <c r="H21" s="76">
        <f t="shared" si="4"/>
        <v>0</v>
      </c>
      <c r="I21" s="77">
        <f t="shared" si="0"/>
        <v>0</v>
      </c>
      <c r="J21" s="78">
        <f t="shared" si="7"/>
        <v>0</v>
      </c>
      <c r="K21" s="79">
        <f t="shared" si="5"/>
        <v>0</v>
      </c>
      <c r="L21" s="81">
        <f t="shared" si="6"/>
        <v>0</v>
      </c>
    </row>
    <row r="22" spans="1:12" x14ac:dyDescent="0.3">
      <c r="A22" s="65"/>
      <c r="B22" s="66"/>
      <c r="C22" s="67"/>
      <c r="D22" s="68">
        <f t="shared" si="1"/>
        <v>0</v>
      </c>
      <c r="E22" s="69">
        <f t="shared" si="2"/>
        <v>0</v>
      </c>
      <c r="F22" s="70">
        <f t="shared" si="3"/>
        <v>0</v>
      </c>
      <c r="G22" s="71"/>
      <c r="H22" s="69">
        <f t="shared" si="4"/>
        <v>0</v>
      </c>
      <c r="I22" s="70">
        <f t="shared" si="0"/>
        <v>0</v>
      </c>
      <c r="J22" s="72">
        <f t="shared" si="7"/>
        <v>0</v>
      </c>
      <c r="K22" s="73">
        <f t="shared" si="5"/>
        <v>0</v>
      </c>
      <c r="L22" s="80">
        <f t="shared" si="6"/>
        <v>0</v>
      </c>
    </row>
    <row r="23" spans="1:12" x14ac:dyDescent="0.3">
      <c r="A23" s="65"/>
      <c r="B23" s="66"/>
      <c r="C23" s="67"/>
      <c r="D23" s="75">
        <f t="shared" si="1"/>
        <v>0</v>
      </c>
      <c r="E23" s="76">
        <f t="shared" si="2"/>
        <v>0</v>
      </c>
      <c r="F23" s="77">
        <f t="shared" si="3"/>
        <v>0</v>
      </c>
      <c r="G23" s="71"/>
      <c r="H23" s="76">
        <f t="shared" si="4"/>
        <v>0</v>
      </c>
      <c r="I23" s="77">
        <f t="shared" si="0"/>
        <v>0</v>
      </c>
      <c r="J23" s="78">
        <f t="shared" si="7"/>
        <v>0</v>
      </c>
      <c r="K23" s="79">
        <f t="shared" si="5"/>
        <v>0</v>
      </c>
      <c r="L23" s="81">
        <f t="shared" si="6"/>
        <v>0</v>
      </c>
    </row>
    <row r="24" spans="1:12" x14ac:dyDescent="0.3">
      <c r="A24" s="65"/>
      <c r="B24" s="66"/>
      <c r="C24" s="67"/>
      <c r="D24" s="68">
        <f t="shared" si="1"/>
        <v>0</v>
      </c>
      <c r="E24" s="69">
        <f t="shared" si="2"/>
        <v>0</v>
      </c>
      <c r="F24" s="70">
        <f t="shared" si="3"/>
        <v>0</v>
      </c>
      <c r="G24" s="71"/>
      <c r="H24" s="69">
        <f t="shared" si="4"/>
        <v>0</v>
      </c>
      <c r="I24" s="70">
        <f t="shared" si="0"/>
        <v>0</v>
      </c>
      <c r="J24" s="72">
        <f t="shared" si="7"/>
        <v>0</v>
      </c>
      <c r="K24" s="73">
        <f t="shared" si="5"/>
        <v>0</v>
      </c>
      <c r="L24" s="81">
        <f t="shared" si="6"/>
        <v>0</v>
      </c>
    </row>
    <row r="25" spans="1:12" x14ac:dyDescent="0.3">
      <c r="A25" s="65"/>
      <c r="B25" s="66"/>
      <c r="C25" s="67"/>
      <c r="D25" s="75">
        <f t="shared" si="1"/>
        <v>0</v>
      </c>
      <c r="E25" s="76">
        <f t="shared" si="2"/>
        <v>0</v>
      </c>
      <c r="F25" s="77">
        <f t="shared" si="3"/>
        <v>0</v>
      </c>
      <c r="G25" s="71"/>
      <c r="H25" s="76">
        <f t="shared" si="4"/>
        <v>0</v>
      </c>
      <c r="I25" s="77">
        <f t="shared" si="0"/>
        <v>0</v>
      </c>
      <c r="J25" s="78">
        <f t="shared" si="7"/>
        <v>0</v>
      </c>
      <c r="K25" s="79">
        <f t="shared" si="5"/>
        <v>0</v>
      </c>
      <c r="L25" s="74">
        <f t="shared" si="6"/>
        <v>0</v>
      </c>
    </row>
    <row r="26" spans="1:12" x14ac:dyDescent="0.3">
      <c r="A26" s="65"/>
      <c r="B26" s="66"/>
      <c r="C26" s="67"/>
      <c r="D26" s="68">
        <f t="shared" si="1"/>
        <v>0</v>
      </c>
      <c r="E26" s="69">
        <f t="shared" si="2"/>
        <v>0</v>
      </c>
      <c r="F26" s="70">
        <f t="shared" si="3"/>
        <v>0</v>
      </c>
      <c r="G26" s="71"/>
      <c r="H26" s="69">
        <f t="shared" si="4"/>
        <v>0</v>
      </c>
      <c r="I26" s="70">
        <f t="shared" si="0"/>
        <v>0</v>
      </c>
      <c r="J26" s="72">
        <f t="shared" si="7"/>
        <v>0</v>
      </c>
      <c r="K26" s="73">
        <f t="shared" si="5"/>
        <v>0</v>
      </c>
      <c r="L26" s="80">
        <f t="shared" si="6"/>
        <v>0</v>
      </c>
    </row>
    <row r="27" spans="1:12" x14ac:dyDescent="0.3">
      <c r="A27" s="65"/>
      <c r="B27" s="66"/>
      <c r="C27" s="67"/>
      <c r="D27" s="75">
        <f t="shared" si="1"/>
        <v>0</v>
      </c>
      <c r="E27" s="76">
        <f t="shared" si="2"/>
        <v>0</v>
      </c>
      <c r="F27" s="77">
        <f t="shared" si="3"/>
        <v>0</v>
      </c>
      <c r="G27" s="71"/>
      <c r="H27" s="76">
        <f t="shared" ref="H27:H32" si="8">G27</f>
        <v>0</v>
      </c>
      <c r="I27" s="77">
        <f t="shared" ref="I27:I32" si="9">H27*24</f>
        <v>0</v>
      </c>
      <c r="J27" s="78">
        <f t="shared" si="7"/>
        <v>0</v>
      </c>
      <c r="K27" s="79">
        <f t="shared" si="5"/>
        <v>0</v>
      </c>
      <c r="L27" s="81">
        <f t="shared" si="6"/>
        <v>0</v>
      </c>
    </row>
    <row r="28" spans="1:12" x14ac:dyDescent="0.3">
      <c r="A28" s="65"/>
      <c r="B28" s="66"/>
      <c r="C28" s="67"/>
      <c r="D28" s="68">
        <f t="shared" si="1"/>
        <v>0</v>
      </c>
      <c r="E28" s="69">
        <f t="shared" si="2"/>
        <v>0</v>
      </c>
      <c r="F28" s="70">
        <f t="shared" si="3"/>
        <v>0</v>
      </c>
      <c r="G28" s="71"/>
      <c r="H28" s="69">
        <f t="shared" si="8"/>
        <v>0</v>
      </c>
      <c r="I28" s="70">
        <f t="shared" si="9"/>
        <v>0</v>
      </c>
      <c r="J28" s="72">
        <f t="shared" si="7"/>
        <v>0</v>
      </c>
      <c r="K28" s="73">
        <f t="shared" si="5"/>
        <v>0</v>
      </c>
      <c r="L28" s="81">
        <f t="shared" si="6"/>
        <v>0</v>
      </c>
    </row>
    <row r="29" spans="1:12" x14ac:dyDescent="0.3">
      <c r="A29" s="65"/>
      <c r="B29" s="66"/>
      <c r="C29" s="67"/>
      <c r="D29" s="75">
        <f t="shared" si="1"/>
        <v>0</v>
      </c>
      <c r="E29" s="76">
        <f t="shared" si="2"/>
        <v>0</v>
      </c>
      <c r="F29" s="77">
        <f t="shared" si="3"/>
        <v>0</v>
      </c>
      <c r="G29" s="71"/>
      <c r="H29" s="76">
        <f t="shared" si="8"/>
        <v>0</v>
      </c>
      <c r="I29" s="77">
        <f t="shared" si="9"/>
        <v>0</v>
      </c>
      <c r="J29" s="78">
        <f t="shared" si="7"/>
        <v>0</v>
      </c>
      <c r="K29" s="79">
        <f t="shared" si="5"/>
        <v>0</v>
      </c>
      <c r="L29" s="74">
        <f t="shared" si="6"/>
        <v>0</v>
      </c>
    </row>
    <row r="30" spans="1:12" x14ac:dyDescent="0.3">
      <c r="A30" s="65"/>
      <c r="B30" s="66"/>
      <c r="C30" s="67"/>
      <c r="D30" s="68">
        <f t="shared" si="1"/>
        <v>0</v>
      </c>
      <c r="E30" s="69">
        <f t="shared" si="2"/>
        <v>0</v>
      </c>
      <c r="F30" s="70">
        <f t="shared" si="3"/>
        <v>0</v>
      </c>
      <c r="G30" s="71"/>
      <c r="H30" s="69">
        <f t="shared" si="8"/>
        <v>0</v>
      </c>
      <c r="I30" s="70">
        <f t="shared" si="9"/>
        <v>0</v>
      </c>
      <c r="J30" s="72">
        <f t="shared" si="7"/>
        <v>0</v>
      </c>
      <c r="K30" s="73">
        <f t="shared" si="5"/>
        <v>0</v>
      </c>
      <c r="L30" s="74">
        <f t="shared" si="6"/>
        <v>0</v>
      </c>
    </row>
    <row r="31" spans="1:12" x14ac:dyDescent="0.3">
      <c r="A31" s="65"/>
      <c r="B31" s="66"/>
      <c r="C31" s="67"/>
      <c r="D31" s="68">
        <f t="shared" si="1"/>
        <v>0</v>
      </c>
      <c r="E31" s="69">
        <f t="shared" si="2"/>
        <v>0</v>
      </c>
      <c r="F31" s="70">
        <f t="shared" si="3"/>
        <v>0</v>
      </c>
      <c r="G31" s="71"/>
      <c r="H31" s="69">
        <f t="shared" si="8"/>
        <v>0</v>
      </c>
      <c r="I31" s="70">
        <f t="shared" si="9"/>
        <v>0</v>
      </c>
      <c r="J31" s="72">
        <f t="shared" si="7"/>
        <v>0</v>
      </c>
      <c r="K31" s="73">
        <f t="shared" si="5"/>
        <v>0</v>
      </c>
      <c r="L31" s="80">
        <f t="shared" si="6"/>
        <v>0</v>
      </c>
    </row>
    <row r="32" spans="1:12" ht="15.5" thickBot="1" x14ac:dyDescent="0.35">
      <c r="A32" s="65"/>
      <c r="B32" s="66"/>
      <c r="C32" s="67"/>
      <c r="D32" s="82">
        <f t="shared" si="1"/>
        <v>0</v>
      </c>
      <c r="E32" s="83">
        <f t="shared" si="2"/>
        <v>0</v>
      </c>
      <c r="F32" s="84">
        <f t="shared" si="3"/>
        <v>0</v>
      </c>
      <c r="G32" s="71"/>
      <c r="H32" s="83">
        <f t="shared" si="8"/>
        <v>0</v>
      </c>
      <c r="I32" s="84">
        <f t="shared" si="9"/>
        <v>0</v>
      </c>
      <c r="J32" s="85">
        <f t="shared" si="7"/>
        <v>0</v>
      </c>
      <c r="K32" s="86">
        <f t="shared" si="5"/>
        <v>0</v>
      </c>
      <c r="L32" s="129">
        <f t="shared" si="6"/>
        <v>0</v>
      </c>
    </row>
    <row r="33" spans="1:18" ht="16" thickTop="1" thickBot="1" x14ac:dyDescent="0.35">
      <c r="A33" s="382" t="s">
        <v>13</v>
      </c>
      <c r="B33" s="383"/>
      <c r="C33" s="383"/>
      <c r="D33" s="383"/>
      <c r="E33" s="383"/>
      <c r="F33" s="383"/>
      <c r="G33" s="383"/>
      <c r="H33" s="383"/>
      <c r="I33" s="383"/>
      <c r="J33" s="383"/>
      <c r="K33" s="383"/>
      <c r="L33" s="384"/>
    </row>
    <row r="34" spans="1:18" ht="15.5" thickTop="1" x14ac:dyDescent="0.3">
      <c r="A34" s="53"/>
      <c r="B34" s="53"/>
      <c r="C34" s="53"/>
      <c r="D34" s="53"/>
      <c r="E34" s="53"/>
      <c r="F34" s="53"/>
      <c r="G34" s="53"/>
      <c r="H34" s="53"/>
      <c r="I34" s="53"/>
      <c r="J34" s="53"/>
      <c r="K34" s="53"/>
      <c r="L34" s="53"/>
    </row>
    <row r="35" spans="1:18" ht="21" customHeight="1" x14ac:dyDescent="0.35">
      <c r="B35" s="410" t="s">
        <v>77</v>
      </c>
      <c r="C35" s="433"/>
      <c r="D35" s="53"/>
      <c r="E35" s="53"/>
      <c r="F35" s="53"/>
      <c r="G35" s="53"/>
      <c r="H35" s="53"/>
      <c r="I35" s="53"/>
      <c r="J35" s="396" t="str">
        <f>'30 Aug-12 Sep'!J35:L35</f>
        <v>Fall Semester TOTAL</v>
      </c>
      <c r="K35" s="397"/>
      <c r="L35" s="397"/>
      <c r="M35" s="53"/>
    </row>
    <row r="36" spans="1:18" ht="17.5" x14ac:dyDescent="0.35">
      <c r="A36" s="130" t="s">
        <v>16</v>
      </c>
      <c r="B36" s="390">
        <f>G10*B37</f>
        <v>0</v>
      </c>
      <c r="C36" s="434"/>
      <c r="D36" s="91"/>
      <c r="E36" s="92"/>
      <c r="F36" s="93"/>
      <c r="G36" s="94"/>
      <c r="H36" s="131"/>
      <c r="I36" s="93"/>
      <c r="J36" s="390">
        <f>'30 Aug-12 Sep'!B36+B36</f>
        <v>0</v>
      </c>
      <c r="K36" s="402"/>
      <c r="L36" s="403"/>
      <c r="M36" s="53"/>
    </row>
    <row r="37" spans="1:18" s="105" customFormat="1" ht="20" x14ac:dyDescent="0.4">
      <c r="A37" s="132" t="s">
        <v>14</v>
      </c>
      <c r="B37" s="394">
        <f>SUM(J14:J32)</f>
        <v>0</v>
      </c>
      <c r="C37" s="435"/>
      <c r="D37" s="98"/>
      <c r="E37" s="99"/>
      <c r="F37" s="100"/>
      <c r="G37" s="101"/>
      <c r="H37" s="98"/>
      <c r="I37" s="100"/>
      <c r="J37" s="422">
        <f>'30 Aug-12 Sep'!B37+B37</f>
        <v>0</v>
      </c>
      <c r="K37" s="388"/>
      <c r="L37" s="389"/>
      <c r="M37" s="104"/>
    </row>
    <row r="38" spans="1:18" s="105" customFormat="1" ht="20" x14ac:dyDescent="0.4">
      <c r="A38" s="132"/>
      <c r="B38" s="106"/>
      <c r="C38" s="392" t="s">
        <v>88</v>
      </c>
      <c r="D38" s="436"/>
      <c r="E38" s="436"/>
      <c r="F38" s="436"/>
      <c r="G38" s="437"/>
      <c r="H38" s="436"/>
      <c r="I38" s="436"/>
      <c r="J38" s="437"/>
      <c r="K38" s="107">
        <f>L32</f>
        <v>0</v>
      </c>
      <c r="L38" s="108"/>
      <c r="M38" s="104"/>
    </row>
    <row r="39" spans="1:18" ht="43.5" customHeight="1" x14ac:dyDescent="0.3">
      <c r="A39" s="386"/>
      <c r="B39" s="386"/>
      <c r="C39" s="386"/>
      <c r="D39" s="53"/>
      <c r="E39" s="53"/>
      <c r="F39" s="53"/>
      <c r="H39" s="53"/>
      <c r="I39" s="53"/>
      <c r="J39" s="53"/>
      <c r="K39" s="109">
        <f ca="1">TODAY()</f>
        <v>46251</v>
      </c>
      <c r="L39" s="53"/>
      <c r="M39" s="53"/>
    </row>
    <row r="40" spans="1:18" x14ac:dyDescent="0.3">
      <c r="A40" s="381" t="s">
        <v>19</v>
      </c>
      <c r="B40" s="428"/>
      <c r="C40" s="428"/>
      <c r="D40" s="53"/>
      <c r="E40" s="53"/>
      <c r="F40" s="53"/>
      <c r="H40" s="53"/>
      <c r="I40" s="53"/>
      <c r="J40" s="53"/>
      <c r="K40" s="110" t="s">
        <v>12</v>
      </c>
      <c r="L40" s="53"/>
      <c r="M40" s="53"/>
    </row>
    <row r="41" spans="1:18" ht="16.5" x14ac:dyDescent="0.3">
      <c r="A41" s="111" t="s">
        <v>110</v>
      </c>
      <c r="B41" s="133" t="str">
        <f>'Fall 2026 Pay Schedule '!C7</f>
        <v>Friday, October 9th, 2026</v>
      </c>
      <c r="C41" s="134"/>
      <c r="D41" s="53"/>
      <c r="E41" s="53"/>
      <c r="F41" s="53"/>
      <c r="G41" s="53"/>
      <c r="H41" s="53"/>
      <c r="I41" s="53"/>
      <c r="J41" s="53"/>
      <c r="K41" s="53"/>
      <c r="L41" s="53"/>
    </row>
    <row r="42" spans="1:18" ht="35.25" customHeight="1" thickBot="1" x14ac:dyDescent="0.35">
      <c r="A42" s="386"/>
      <c r="B42" s="386"/>
      <c r="C42" s="386"/>
    </row>
    <row r="43" spans="1:18" x14ac:dyDescent="0.3">
      <c r="A43" s="381" t="s">
        <v>86</v>
      </c>
      <c r="B43" s="428"/>
      <c r="C43" s="428"/>
      <c r="F43" s="114" t="s">
        <v>12</v>
      </c>
    </row>
    <row r="44" spans="1:18" ht="21.75" customHeight="1" x14ac:dyDescent="0.3">
      <c r="A44" s="421" t="s">
        <v>87</v>
      </c>
      <c r="B44" s="399"/>
      <c r="C44" s="399"/>
      <c r="D44" s="399"/>
      <c r="E44" s="399"/>
      <c r="F44" s="399"/>
      <c r="G44" s="399"/>
      <c r="H44" s="399"/>
      <c r="I44" s="399"/>
      <c r="J44" s="399"/>
      <c r="K44" s="399"/>
      <c r="L44" s="399"/>
      <c r="M44" s="115"/>
      <c r="N44" s="115"/>
      <c r="O44" s="115"/>
      <c r="P44" s="115"/>
    </row>
    <row r="45" spans="1:18" ht="59.25" customHeight="1" x14ac:dyDescent="0.3">
      <c r="A45" s="323" t="s">
        <v>106</v>
      </c>
      <c r="B45" s="324"/>
      <c r="C45" s="324"/>
      <c r="D45" s="324"/>
      <c r="E45" s="324"/>
      <c r="F45" s="324"/>
      <c r="G45" s="324"/>
      <c r="H45" s="324"/>
      <c r="I45" s="324"/>
      <c r="J45" s="324"/>
      <c r="K45" s="324"/>
      <c r="L45" s="324"/>
      <c r="M45" s="324"/>
      <c r="N45" s="324"/>
      <c r="O45" s="116"/>
      <c r="P45" s="116"/>
      <c r="Q45" s="116"/>
      <c r="R45" s="116"/>
    </row>
    <row r="46" spans="1:18" ht="49.5" customHeight="1" x14ac:dyDescent="0.3">
      <c r="A46" s="323" t="s">
        <v>107</v>
      </c>
      <c r="B46" s="324"/>
      <c r="C46" s="324"/>
      <c r="D46" s="324"/>
      <c r="E46" s="324"/>
      <c r="F46" s="324"/>
      <c r="G46" s="324"/>
      <c r="H46" s="324"/>
      <c r="I46" s="324"/>
      <c r="J46" s="324"/>
      <c r="K46" s="324"/>
      <c r="L46" s="324"/>
      <c r="M46" s="324"/>
      <c r="N46" s="117"/>
      <c r="O46" s="116"/>
      <c r="P46" s="116"/>
      <c r="Q46" s="116"/>
      <c r="R46" s="116"/>
    </row>
    <row r="47" spans="1:18" ht="27.75" customHeight="1" x14ac:dyDescent="0.3">
      <c r="A47" s="135" t="s">
        <v>20</v>
      </c>
      <c r="B47" s="430"/>
      <c r="C47" s="431"/>
      <c r="D47" s="432"/>
      <c r="E47" s="432"/>
      <c r="F47" s="432"/>
      <c r="G47" s="431"/>
      <c r="H47" s="431"/>
      <c r="I47" s="431"/>
      <c r="J47" s="431"/>
      <c r="K47" s="431"/>
      <c r="L47" s="431"/>
    </row>
    <row r="48" spans="1:18" x14ac:dyDescent="0.3">
      <c r="B48" s="418"/>
      <c r="C48" s="418"/>
      <c r="D48" s="418"/>
      <c r="E48" s="418"/>
      <c r="F48" s="418"/>
      <c r="G48" s="418"/>
      <c r="H48" s="418"/>
      <c r="I48" s="418"/>
      <c r="J48" s="418"/>
      <c r="K48" s="418"/>
      <c r="L48" s="418"/>
    </row>
    <row r="49" spans="1:12" s="33" customFormat="1" ht="24.75" customHeight="1" x14ac:dyDescent="0.3">
      <c r="A49" s="317" t="s">
        <v>92</v>
      </c>
      <c r="B49" s="317"/>
      <c r="C49" s="317"/>
      <c r="D49" s="317"/>
      <c r="E49" s="317"/>
      <c r="F49" s="317"/>
      <c r="G49" s="317"/>
      <c r="H49" s="317"/>
      <c r="I49" s="317"/>
      <c r="J49" s="317"/>
      <c r="K49" s="317"/>
      <c r="L49" s="317"/>
    </row>
    <row r="50" spans="1:12" s="33" customFormat="1" x14ac:dyDescent="0.3">
      <c r="A50" s="429" t="s">
        <v>96</v>
      </c>
      <c r="B50" s="429"/>
      <c r="C50" s="429"/>
      <c r="D50" s="429"/>
      <c r="E50" s="429"/>
      <c r="F50" s="429"/>
      <c r="G50" s="429"/>
      <c r="H50" s="429"/>
      <c r="I50" s="429"/>
      <c r="J50" s="429"/>
      <c r="K50" s="429"/>
      <c r="L50" s="429"/>
    </row>
    <row r="52" spans="1:12" hidden="1" x14ac:dyDescent="0.3">
      <c r="A52" s="120" t="s">
        <v>22</v>
      </c>
      <c r="J52" s="34" t="s">
        <v>85</v>
      </c>
      <c r="K52" s="121"/>
    </row>
    <row r="53" spans="1:12" hidden="1" x14ac:dyDescent="0.3">
      <c r="A53" s="122"/>
      <c r="J53" s="121">
        <v>0.05</v>
      </c>
    </row>
    <row r="54" spans="1:12" hidden="1" x14ac:dyDescent="0.3">
      <c r="A54" s="122" t="s">
        <v>118</v>
      </c>
      <c r="J54" s="121">
        <v>0.1</v>
      </c>
    </row>
    <row r="55" spans="1:12" hidden="1" x14ac:dyDescent="0.3">
      <c r="A55" s="122" t="s">
        <v>119</v>
      </c>
      <c r="J55" s="121">
        <v>0.15</v>
      </c>
    </row>
    <row r="56" spans="1:12" hidden="1" x14ac:dyDescent="0.3">
      <c r="A56" s="122" t="s">
        <v>120</v>
      </c>
      <c r="J56" s="121">
        <v>0.2</v>
      </c>
    </row>
    <row r="57" spans="1:12" hidden="1" x14ac:dyDescent="0.3">
      <c r="A57" s="122" t="s">
        <v>121</v>
      </c>
      <c r="J57" s="121">
        <v>0.25</v>
      </c>
    </row>
    <row r="58" spans="1:12" hidden="1" x14ac:dyDescent="0.3">
      <c r="A58" s="122" t="s">
        <v>122</v>
      </c>
      <c r="J58" s="121">
        <v>0.3</v>
      </c>
    </row>
    <row r="59" spans="1:12" hidden="1" x14ac:dyDescent="0.3">
      <c r="A59" s="122" t="s">
        <v>123</v>
      </c>
      <c r="J59" s="121">
        <v>0.33</v>
      </c>
    </row>
    <row r="60" spans="1:12" hidden="1" x14ac:dyDescent="0.3">
      <c r="A60" s="122" t="s">
        <v>124</v>
      </c>
      <c r="J60" s="121">
        <v>0.34</v>
      </c>
    </row>
    <row r="61" spans="1:12" hidden="1" x14ac:dyDescent="0.3">
      <c r="A61" s="122" t="s">
        <v>125</v>
      </c>
      <c r="J61" s="121">
        <v>0.35</v>
      </c>
    </row>
    <row r="62" spans="1:12" hidden="1" x14ac:dyDescent="0.3">
      <c r="A62" s="122" t="s">
        <v>126</v>
      </c>
      <c r="J62" s="121">
        <v>0.4</v>
      </c>
    </row>
    <row r="63" spans="1:12" hidden="1" x14ac:dyDescent="0.3">
      <c r="A63" s="122" t="s">
        <v>127</v>
      </c>
      <c r="J63" s="121">
        <v>0.45</v>
      </c>
    </row>
    <row r="64" spans="1:12" hidden="1" x14ac:dyDescent="0.3">
      <c r="A64" s="122" t="s">
        <v>128</v>
      </c>
      <c r="J64" s="121">
        <v>0.5</v>
      </c>
    </row>
    <row r="65" spans="1:10" hidden="1" x14ac:dyDescent="0.3">
      <c r="A65" s="122" t="s">
        <v>129</v>
      </c>
      <c r="J65" s="121">
        <v>0.55000000000000004</v>
      </c>
    </row>
    <row r="66" spans="1:10" hidden="1" x14ac:dyDescent="0.3">
      <c r="A66" s="122" t="s">
        <v>130</v>
      </c>
      <c r="J66" s="121">
        <v>0.6</v>
      </c>
    </row>
    <row r="67" spans="1:10" hidden="1" x14ac:dyDescent="0.3">
      <c r="A67" s="122" t="s">
        <v>131</v>
      </c>
      <c r="J67" s="121">
        <v>0.65</v>
      </c>
    </row>
    <row r="68" spans="1:10" hidden="1" x14ac:dyDescent="0.3">
      <c r="A68" s="122" t="s">
        <v>132</v>
      </c>
      <c r="J68" s="121">
        <v>0.7</v>
      </c>
    </row>
    <row r="69" spans="1:10" hidden="1" x14ac:dyDescent="0.3">
      <c r="A69" s="122" t="s">
        <v>133</v>
      </c>
      <c r="J69" s="121">
        <v>0.75</v>
      </c>
    </row>
    <row r="70" spans="1:10" hidden="1" x14ac:dyDescent="0.3">
      <c r="A70" s="122" t="s">
        <v>134</v>
      </c>
      <c r="J70" s="121">
        <v>0.8</v>
      </c>
    </row>
    <row r="71" spans="1:10" hidden="1" x14ac:dyDescent="0.3">
      <c r="A71" s="122" t="s">
        <v>135</v>
      </c>
      <c r="J71" s="121">
        <v>0.85</v>
      </c>
    </row>
    <row r="72" spans="1:10" hidden="1" x14ac:dyDescent="0.3">
      <c r="A72" s="122" t="s">
        <v>136</v>
      </c>
      <c r="J72" s="121">
        <v>0.9</v>
      </c>
    </row>
    <row r="73" spans="1:10" hidden="1" x14ac:dyDescent="0.3">
      <c r="A73" s="122" t="s">
        <v>137</v>
      </c>
      <c r="J73" s="121">
        <v>0.95</v>
      </c>
    </row>
    <row r="74" spans="1:10" hidden="1" x14ac:dyDescent="0.3">
      <c r="A74" s="122" t="s">
        <v>138</v>
      </c>
      <c r="J74" s="121">
        <v>1</v>
      </c>
    </row>
    <row r="75" spans="1:10" hidden="1" x14ac:dyDescent="0.3">
      <c r="A75" s="122" t="s">
        <v>139</v>
      </c>
    </row>
    <row r="76" spans="1:10" hidden="1" x14ac:dyDescent="0.3">
      <c r="A76" s="122" t="s">
        <v>140</v>
      </c>
    </row>
    <row r="77" spans="1:10" hidden="1" x14ac:dyDescent="0.3">
      <c r="A77" s="122" t="s">
        <v>141</v>
      </c>
    </row>
    <row r="78" spans="1:10" hidden="1" x14ac:dyDescent="0.3">
      <c r="A78" s="122" t="s">
        <v>142</v>
      </c>
    </row>
    <row r="79" spans="1:10" hidden="1" x14ac:dyDescent="0.3">
      <c r="A79" s="122" t="s">
        <v>143</v>
      </c>
    </row>
    <row r="80" spans="1:10" hidden="1" x14ac:dyDescent="0.3">
      <c r="A80" s="122" t="s">
        <v>144</v>
      </c>
    </row>
    <row r="81" spans="1:1" hidden="1" x14ac:dyDescent="0.3">
      <c r="A81" s="122" t="s">
        <v>145</v>
      </c>
    </row>
    <row r="82" spans="1:1" hidden="1" x14ac:dyDescent="0.3">
      <c r="A82" s="122" t="s">
        <v>146</v>
      </c>
    </row>
    <row r="83" spans="1:1" hidden="1" x14ac:dyDescent="0.3">
      <c r="A83" s="122" t="s">
        <v>147</v>
      </c>
    </row>
    <row r="84" spans="1:1" hidden="1" x14ac:dyDescent="0.3">
      <c r="A84" s="122" t="s">
        <v>148</v>
      </c>
    </row>
    <row r="85" spans="1:1" hidden="1" x14ac:dyDescent="0.3">
      <c r="A85" s="122" t="s">
        <v>149</v>
      </c>
    </row>
    <row r="86" spans="1:1" hidden="1" x14ac:dyDescent="0.3">
      <c r="A86" s="122" t="s">
        <v>150</v>
      </c>
    </row>
    <row r="87" spans="1:1" hidden="1" x14ac:dyDescent="0.3">
      <c r="A87" s="122" t="s">
        <v>151</v>
      </c>
    </row>
    <row r="88" spans="1:1" hidden="1" x14ac:dyDescent="0.3">
      <c r="A88" s="122" t="s">
        <v>152</v>
      </c>
    </row>
    <row r="89" spans="1:1" hidden="1" x14ac:dyDescent="0.3">
      <c r="A89" s="122" t="s">
        <v>153</v>
      </c>
    </row>
    <row r="90" spans="1:1" hidden="1" x14ac:dyDescent="0.3">
      <c r="A90" s="122" t="s">
        <v>154</v>
      </c>
    </row>
    <row r="91" spans="1:1" hidden="1" x14ac:dyDescent="0.3">
      <c r="A91" s="122" t="s">
        <v>155</v>
      </c>
    </row>
    <row r="92" spans="1:1" hidden="1" x14ac:dyDescent="0.3">
      <c r="A92" s="122" t="s">
        <v>156</v>
      </c>
    </row>
    <row r="93" spans="1:1" hidden="1" x14ac:dyDescent="0.3">
      <c r="A93" s="122" t="s">
        <v>157</v>
      </c>
    </row>
    <row r="94" spans="1:1" hidden="1" x14ac:dyDescent="0.3">
      <c r="A94" s="122" t="s">
        <v>158</v>
      </c>
    </row>
    <row r="95" spans="1:1" hidden="1" x14ac:dyDescent="0.3">
      <c r="A95" s="122" t="s">
        <v>159</v>
      </c>
    </row>
    <row r="96" spans="1:1" hidden="1" x14ac:dyDescent="0.3">
      <c r="A96" s="122" t="s">
        <v>160</v>
      </c>
    </row>
    <row r="97" spans="1:1" hidden="1" x14ac:dyDescent="0.3">
      <c r="A97" s="122" t="s">
        <v>161</v>
      </c>
    </row>
    <row r="98" spans="1:1" hidden="1" x14ac:dyDescent="0.3">
      <c r="A98" s="122" t="s">
        <v>162</v>
      </c>
    </row>
    <row r="99" spans="1:1" hidden="1" x14ac:dyDescent="0.3">
      <c r="A99" s="122" t="s">
        <v>163</v>
      </c>
    </row>
    <row r="100" spans="1:1" hidden="1" x14ac:dyDescent="0.3">
      <c r="A100" s="122" t="s">
        <v>164</v>
      </c>
    </row>
    <row r="101" spans="1:1" hidden="1" x14ac:dyDescent="0.3">
      <c r="A101" s="122" t="s">
        <v>165</v>
      </c>
    </row>
    <row r="102" spans="1:1" hidden="1" x14ac:dyDescent="0.3">
      <c r="A102" s="122" t="s">
        <v>166</v>
      </c>
    </row>
    <row r="103" spans="1:1" hidden="1" x14ac:dyDescent="0.3">
      <c r="A103" s="122" t="s">
        <v>167</v>
      </c>
    </row>
    <row r="104" spans="1:1" hidden="1" x14ac:dyDescent="0.3">
      <c r="A104" s="122" t="s">
        <v>168</v>
      </c>
    </row>
    <row r="105" spans="1:1" hidden="1" x14ac:dyDescent="0.3">
      <c r="A105" s="122" t="s">
        <v>169</v>
      </c>
    </row>
    <row r="106" spans="1:1" hidden="1" x14ac:dyDescent="0.3">
      <c r="A106" s="122" t="s">
        <v>170</v>
      </c>
    </row>
    <row r="107" spans="1:1" hidden="1" x14ac:dyDescent="0.3">
      <c r="A107" s="122" t="s">
        <v>171</v>
      </c>
    </row>
    <row r="108" spans="1:1" hidden="1" x14ac:dyDescent="0.3">
      <c r="A108" s="122" t="s">
        <v>172</v>
      </c>
    </row>
    <row r="109" spans="1:1" hidden="1" x14ac:dyDescent="0.3">
      <c r="A109" s="122" t="s">
        <v>173</v>
      </c>
    </row>
    <row r="110" spans="1:1" hidden="1" x14ac:dyDescent="0.3">
      <c r="A110" s="122" t="s">
        <v>174</v>
      </c>
    </row>
    <row r="111" spans="1:1" hidden="1" x14ac:dyDescent="0.3">
      <c r="A111" s="122" t="s">
        <v>175</v>
      </c>
    </row>
    <row r="112" spans="1:1" hidden="1" x14ac:dyDescent="0.3">
      <c r="A112" s="122" t="s">
        <v>176</v>
      </c>
    </row>
    <row r="113" spans="1:1" hidden="1" x14ac:dyDescent="0.3">
      <c r="A113" s="122" t="s">
        <v>177</v>
      </c>
    </row>
    <row r="114" spans="1:1" hidden="1" x14ac:dyDescent="0.3">
      <c r="A114" s="122" t="s">
        <v>178</v>
      </c>
    </row>
    <row r="115" spans="1:1" hidden="1" x14ac:dyDescent="0.3">
      <c r="A115" s="122" t="s">
        <v>179</v>
      </c>
    </row>
    <row r="116" spans="1:1" hidden="1" x14ac:dyDescent="0.3">
      <c r="A116" s="122" t="s">
        <v>180</v>
      </c>
    </row>
    <row r="117" spans="1:1" hidden="1" x14ac:dyDescent="0.3">
      <c r="A117" s="122" t="s">
        <v>181</v>
      </c>
    </row>
    <row r="118" spans="1:1" hidden="1" x14ac:dyDescent="0.3">
      <c r="A118" s="122" t="s">
        <v>182</v>
      </c>
    </row>
    <row r="119" spans="1:1" hidden="1" x14ac:dyDescent="0.3">
      <c r="A119" s="122" t="s">
        <v>183</v>
      </c>
    </row>
    <row r="120" spans="1:1" hidden="1" x14ac:dyDescent="0.3">
      <c r="A120" s="122" t="s">
        <v>184</v>
      </c>
    </row>
    <row r="121" spans="1:1" hidden="1" x14ac:dyDescent="0.3">
      <c r="A121" s="122" t="s">
        <v>185</v>
      </c>
    </row>
    <row r="122" spans="1:1" hidden="1" x14ac:dyDescent="0.3">
      <c r="A122" s="122" t="s">
        <v>186</v>
      </c>
    </row>
    <row r="123" spans="1:1" hidden="1" x14ac:dyDescent="0.3">
      <c r="A123" s="122" t="s">
        <v>187</v>
      </c>
    </row>
    <row r="124" spans="1:1" hidden="1" x14ac:dyDescent="0.3">
      <c r="A124" s="122" t="s">
        <v>188</v>
      </c>
    </row>
    <row r="125" spans="1:1" hidden="1" x14ac:dyDescent="0.3">
      <c r="A125" s="122" t="s">
        <v>189</v>
      </c>
    </row>
    <row r="126" spans="1:1" hidden="1" x14ac:dyDescent="0.3">
      <c r="A126" s="122" t="s">
        <v>190</v>
      </c>
    </row>
    <row r="127" spans="1:1" hidden="1" x14ac:dyDescent="0.3">
      <c r="A127" s="122" t="s">
        <v>191</v>
      </c>
    </row>
    <row r="128" spans="1:1" hidden="1" x14ac:dyDescent="0.3">
      <c r="A128" s="122" t="s">
        <v>192</v>
      </c>
    </row>
    <row r="129" spans="1:1" hidden="1" x14ac:dyDescent="0.3">
      <c r="A129" s="122" t="s">
        <v>193</v>
      </c>
    </row>
    <row r="130" spans="1:1" hidden="1" x14ac:dyDescent="0.3">
      <c r="A130" s="122" t="s">
        <v>194</v>
      </c>
    </row>
    <row r="131" spans="1:1" hidden="1" x14ac:dyDescent="0.3">
      <c r="A131" s="122" t="s">
        <v>195</v>
      </c>
    </row>
    <row r="132" spans="1:1" hidden="1" x14ac:dyDescent="0.3">
      <c r="A132" s="122" t="s">
        <v>196</v>
      </c>
    </row>
    <row r="133" spans="1:1" hidden="1" x14ac:dyDescent="0.3">
      <c r="A133" s="122" t="s">
        <v>197</v>
      </c>
    </row>
    <row r="134" spans="1:1" hidden="1" x14ac:dyDescent="0.3">
      <c r="A134" s="122" t="s">
        <v>198</v>
      </c>
    </row>
    <row r="135" spans="1:1" hidden="1" x14ac:dyDescent="0.3">
      <c r="A135" s="122" t="s">
        <v>199</v>
      </c>
    </row>
    <row r="136" spans="1:1" hidden="1" x14ac:dyDescent="0.3">
      <c r="A136" s="122" t="s">
        <v>200</v>
      </c>
    </row>
    <row r="137" spans="1:1" hidden="1" x14ac:dyDescent="0.3">
      <c r="A137" s="122" t="s">
        <v>201</v>
      </c>
    </row>
    <row r="138" spans="1:1" hidden="1" x14ac:dyDescent="0.3">
      <c r="A138" s="122" t="s">
        <v>202</v>
      </c>
    </row>
    <row r="139" spans="1:1" hidden="1" x14ac:dyDescent="0.3">
      <c r="A139" s="122" t="s">
        <v>203</v>
      </c>
    </row>
    <row r="140" spans="1:1" hidden="1" x14ac:dyDescent="0.3">
      <c r="A140" s="122" t="s">
        <v>204</v>
      </c>
    </row>
    <row r="141" spans="1:1" hidden="1" x14ac:dyDescent="0.3">
      <c r="A141" s="122" t="s">
        <v>205</v>
      </c>
    </row>
    <row r="142" spans="1:1" hidden="1" x14ac:dyDescent="0.3">
      <c r="A142" s="122" t="s">
        <v>206</v>
      </c>
    </row>
    <row r="143" spans="1:1" hidden="1" x14ac:dyDescent="0.3">
      <c r="A143" s="122" t="s">
        <v>207</v>
      </c>
    </row>
    <row r="144" spans="1:1" hidden="1" x14ac:dyDescent="0.3">
      <c r="A144" s="122" t="s">
        <v>208</v>
      </c>
    </row>
    <row r="145" spans="1:1" hidden="1" x14ac:dyDescent="0.3">
      <c r="A145" s="122" t="s">
        <v>209</v>
      </c>
    </row>
    <row r="146" spans="1:1" hidden="1" x14ac:dyDescent="0.3">
      <c r="A146" s="122" t="s">
        <v>210</v>
      </c>
    </row>
    <row r="147" spans="1:1" hidden="1" x14ac:dyDescent="0.3">
      <c r="A147" s="122" t="s">
        <v>211</v>
      </c>
    </row>
    <row r="148" spans="1:1" hidden="1" x14ac:dyDescent="0.3">
      <c r="A148" s="122" t="s">
        <v>212</v>
      </c>
    </row>
    <row r="149" spans="1:1" hidden="1" x14ac:dyDescent="0.3">
      <c r="A149" s="122" t="s">
        <v>213</v>
      </c>
    </row>
    <row r="150" spans="1:1" hidden="1" x14ac:dyDescent="0.3">
      <c r="A150" s="122" t="s">
        <v>214</v>
      </c>
    </row>
    <row r="151" spans="1:1" hidden="1" x14ac:dyDescent="0.3">
      <c r="A151" s="122" t="s">
        <v>215</v>
      </c>
    </row>
    <row r="152" spans="1:1" hidden="1" x14ac:dyDescent="0.3">
      <c r="A152" s="122" t="s">
        <v>216</v>
      </c>
    </row>
    <row r="153" spans="1:1" hidden="1" x14ac:dyDescent="0.3">
      <c r="A153" s="122" t="s">
        <v>217</v>
      </c>
    </row>
    <row r="154" spans="1:1" hidden="1" x14ac:dyDescent="0.3">
      <c r="A154" s="122" t="s">
        <v>218</v>
      </c>
    </row>
    <row r="155" spans="1:1" hidden="1" x14ac:dyDescent="0.3">
      <c r="A155" s="122" t="s">
        <v>219</v>
      </c>
    </row>
    <row r="156" spans="1:1" hidden="1" x14ac:dyDescent="0.3">
      <c r="A156" s="122" t="s">
        <v>220</v>
      </c>
    </row>
    <row r="157" spans="1:1" hidden="1" x14ac:dyDescent="0.3">
      <c r="A157" s="122" t="s">
        <v>221</v>
      </c>
    </row>
    <row r="158" spans="1:1" hidden="1" x14ac:dyDescent="0.3">
      <c r="A158" s="122" t="s">
        <v>222</v>
      </c>
    </row>
    <row r="159" spans="1:1" hidden="1" x14ac:dyDescent="0.3">
      <c r="A159" s="122" t="s">
        <v>223</v>
      </c>
    </row>
    <row r="160" spans="1:1" hidden="1" x14ac:dyDescent="0.3">
      <c r="A160" s="122" t="s">
        <v>224</v>
      </c>
    </row>
    <row r="161" spans="1:1" hidden="1" x14ac:dyDescent="0.3">
      <c r="A161" s="122" t="s">
        <v>225</v>
      </c>
    </row>
    <row r="162" spans="1:1" hidden="1" x14ac:dyDescent="0.3">
      <c r="A162" s="122" t="s">
        <v>226</v>
      </c>
    </row>
    <row r="163" spans="1:1" hidden="1" x14ac:dyDescent="0.3">
      <c r="A163" s="122" t="s">
        <v>227</v>
      </c>
    </row>
    <row r="164" spans="1:1" hidden="1" x14ac:dyDescent="0.3">
      <c r="A164" s="122" t="s">
        <v>228</v>
      </c>
    </row>
    <row r="165" spans="1:1" hidden="1" x14ac:dyDescent="0.3">
      <c r="A165" s="122" t="s">
        <v>229</v>
      </c>
    </row>
    <row r="166" spans="1:1" hidden="1" x14ac:dyDescent="0.3">
      <c r="A166" s="123" t="s">
        <v>230</v>
      </c>
    </row>
    <row r="167" spans="1:1" hidden="1" x14ac:dyDescent="0.3">
      <c r="A167" s="122" t="s">
        <v>231</v>
      </c>
    </row>
    <row r="168" spans="1:1" hidden="1" x14ac:dyDescent="0.3">
      <c r="A168" s="122" t="s">
        <v>232</v>
      </c>
    </row>
    <row r="169" spans="1:1" hidden="1" x14ac:dyDescent="0.3">
      <c r="A169" s="122" t="s">
        <v>233</v>
      </c>
    </row>
    <row r="170" spans="1:1" hidden="1" x14ac:dyDescent="0.3">
      <c r="A170" s="122" t="s">
        <v>234</v>
      </c>
    </row>
    <row r="171" spans="1:1" hidden="1" x14ac:dyDescent="0.3">
      <c r="A171" s="122" t="s">
        <v>235</v>
      </c>
    </row>
    <row r="172" spans="1:1" hidden="1" x14ac:dyDescent="0.3">
      <c r="A172" s="122" t="s">
        <v>236</v>
      </c>
    </row>
    <row r="173" spans="1:1" hidden="1" x14ac:dyDescent="0.3">
      <c r="A173" s="122" t="s">
        <v>237</v>
      </c>
    </row>
    <row r="174" spans="1:1" hidden="1" x14ac:dyDescent="0.3">
      <c r="A174" s="122" t="s">
        <v>238</v>
      </c>
    </row>
    <row r="175" spans="1:1" hidden="1" x14ac:dyDescent="0.3">
      <c r="A175" s="122" t="s">
        <v>239</v>
      </c>
    </row>
    <row r="176" spans="1:1" hidden="1" x14ac:dyDescent="0.3">
      <c r="A176" s="122" t="s">
        <v>240</v>
      </c>
    </row>
    <row r="177" spans="1:1" hidden="1" x14ac:dyDescent="0.3">
      <c r="A177" s="122" t="s">
        <v>241</v>
      </c>
    </row>
    <row r="178" spans="1:1" hidden="1" x14ac:dyDescent="0.3">
      <c r="A178" s="34" t="s">
        <v>242</v>
      </c>
    </row>
    <row r="179" spans="1:1" hidden="1" x14ac:dyDescent="0.3">
      <c r="A179" s="122" t="s">
        <v>243</v>
      </c>
    </row>
    <row r="180" spans="1:1" hidden="1" x14ac:dyDescent="0.3">
      <c r="A180" s="122" t="s">
        <v>244</v>
      </c>
    </row>
    <row r="181" spans="1:1" hidden="1" x14ac:dyDescent="0.3">
      <c r="A181" s="122" t="s">
        <v>245</v>
      </c>
    </row>
    <row r="182" spans="1:1" hidden="1" x14ac:dyDescent="0.3">
      <c r="A182" s="122" t="s">
        <v>246</v>
      </c>
    </row>
    <row r="183" spans="1:1" hidden="1" x14ac:dyDescent="0.3">
      <c r="A183" s="122" t="s">
        <v>247</v>
      </c>
    </row>
    <row r="184" spans="1:1" hidden="1" x14ac:dyDescent="0.3">
      <c r="A184" s="122" t="s">
        <v>248</v>
      </c>
    </row>
    <row r="185" spans="1:1" hidden="1" x14ac:dyDescent="0.3">
      <c r="A185" s="122" t="s">
        <v>249</v>
      </c>
    </row>
    <row r="186" spans="1:1" hidden="1" x14ac:dyDescent="0.3">
      <c r="A186" s="122" t="s">
        <v>250</v>
      </c>
    </row>
    <row r="187" spans="1:1" hidden="1" x14ac:dyDescent="0.3">
      <c r="A187" s="122" t="s">
        <v>251</v>
      </c>
    </row>
    <row r="188" spans="1:1" hidden="1" x14ac:dyDescent="0.3">
      <c r="A188" s="122" t="s">
        <v>252</v>
      </c>
    </row>
    <row r="189" spans="1:1" hidden="1" x14ac:dyDescent="0.3">
      <c r="A189" s="122" t="s">
        <v>253</v>
      </c>
    </row>
    <row r="190" spans="1:1" hidden="1" x14ac:dyDescent="0.3">
      <c r="A190" s="122" t="s">
        <v>254</v>
      </c>
    </row>
    <row r="191" spans="1:1" hidden="1" x14ac:dyDescent="0.3">
      <c r="A191" s="122" t="s">
        <v>255</v>
      </c>
    </row>
    <row r="192" spans="1:1" hidden="1" x14ac:dyDescent="0.3">
      <c r="A192" s="122" t="s">
        <v>256</v>
      </c>
    </row>
    <row r="193" spans="1:1" hidden="1" x14ac:dyDescent="0.3">
      <c r="A193" s="122" t="s">
        <v>257</v>
      </c>
    </row>
    <row r="194" spans="1:1" hidden="1" x14ac:dyDescent="0.3">
      <c r="A194" s="122" t="s">
        <v>258</v>
      </c>
    </row>
    <row r="195" spans="1:1" hidden="1" x14ac:dyDescent="0.3">
      <c r="A195" s="122" t="s">
        <v>259</v>
      </c>
    </row>
    <row r="196" spans="1:1" hidden="1" x14ac:dyDescent="0.3">
      <c r="A196" s="122" t="s">
        <v>260</v>
      </c>
    </row>
    <row r="197" spans="1:1" hidden="1" x14ac:dyDescent="0.3">
      <c r="A197" s="122" t="s">
        <v>261</v>
      </c>
    </row>
    <row r="198" spans="1:1" hidden="1" x14ac:dyDescent="0.3">
      <c r="A198" s="122" t="s">
        <v>262</v>
      </c>
    </row>
    <row r="199" spans="1:1" hidden="1" x14ac:dyDescent="0.3">
      <c r="A199" s="122" t="s">
        <v>263</v>
      </c>
    </row>
    <row r="200" spans="1:1" hidden="1" x14ac:dyDescent="0.3">
      <c r="A200" s="122" t="s">
        <v>264</v>
      </c>
    </row>
    <row r="201" spans="1:1" hidden="1" x14ac:dyDescent="0.3">
      <c r="A201" s="122" t="s">
        <v>265</v>
      </c>
    </row>
    <row r="202" spans="1:1" hidden="1" x14ac:dyDescent="0.3">
      <c r="A202" s="122" t="s">
        <v>266</v>
      </c>
    </row>
    <row r="203" spans="1:1" hidden="1" x14ac:dyDescent="0.3">
      <c r="A203" s="122" t="s">
        <v>267</v>
      </c>
    </row>
    <row r="204" spans="1:1" hidden="1" x14ac:dyDescent="0.3">
      <c r="A204" s="122" t="s">
        <v>268</v>
      </c>
    </row>
    <row r="205" spans="1:1" hidden="1" x14ac:dyDescent="0.3">
      <c r="A205" s="122" t="s">
        <v>269</v>
      </c>
    </row>
    <row r="206" spans="1:1" hidden="1" x14ac:dyDescent="0.3">
      <c r="A206" s="122" t="s">
        <v>270</v>
      </c>
    </row>
    <row r="207" spans="1:1" hidden="1" x14ac:dyDescent="0.3">
      <c r="A207" s="122" t="s">
        <v>271</v>
      </c>
    </row>
    <row r="208" spans="1:1" hidden="1" x14ac:dyDescent="0.3">
      <c r="A208" s="122" t="s">
        <v>272</v>
      </c>
    </row>
    <row r="209" spans="1:1" hidden="1" x14ac:dyDescent="0.3">
      <c r="A209" s="122" t="s">
        <v>273</v>
      </c>
    </row>
    <row r="210" spans="1:1" hidden="1" x14ac:dyDescent="0.3">
      <c r="A210" s="122" t="s">
        <v>274</v>
      </c>
    </row>
    <row r="211" spans="1:1" hidden="1" x14ac:dyDescent="0.3">
      <c r="A211" s="122" t="s">
        <v>275</v>
      </c>
    </row>
    <row r="212" spans="1:1" hidden="1" x14ac:dyDescent="0.3">
      <c r="A212" s="122" t="s">
        <v>276</v>
      </c>
    </row>
    <row r="213" spans="1:1" hidden="1" x14ac:dyDescent="0.3">
      <c r="A213" s="122" t="s">
        <v>277</v>
      </c>
    </row>
    <row r="214" spans="1:1" hidden="1" x14ac:dyDescent="0.3">
      <c r="A214" s="122" t="s">
        <v>278</v>
      </c>
    </row>
    <row r="215" spans="1:1" hidden="1" x14ac:dyDescent="0.3">
      <c r="A215" s="122" t="s">
        <v>279</v>
      </c>
    </row>
    <row r="216" spans="1:1" hidden="1" x14ac:dyDescent="0.3">
      <c r="A216" s="122" t="s">
        <v>280</v>
      </c>
    </row>
    <row r="217" spans="1:1" hidden="1" x14ac:dyDescent="0.3">
      <c r="A217" s="122" t="s">
        <v>281</v>
      </c>
    </row>
    <row r="218" spans="1:1" hidden="1" x14ac:dyDescent="0.3">
      <c r="A218" s="122" t="s">
        <v>282</v>
      </c>
    </row>
    <row r="219" spans="1:1" hidden="1" x14ac:dyDescent="0.3">
      <c r="A219" s="122" t="s">
        <v>283</v>
      </c>
    </row>
    <row r="220" spans="1:1" hidden="1" x14ac:dyDescent="0.3">
      <c r="A220" s="122" t="s">
        <v>284</v>
      </c>
    </row>
    <row r="221" spans="1:1" hidden="1" x14ac:dyDescent="0.3">
      <c r="A221" s="122" t="s">
        <v>285</v>
      </c>
    </row>
    <row r="222" spans="1:1" hidden="1" x14ac:dyDescent="0.3">
      <c r="A222" s="122" t="s">
        <v>286</v>
      </c>
    </row>
    <row r="223" spans="1:1" hidden="1" x14ac:dyDescent="0.3">
      <c r="A223" s="122" t="s">
        <v>287</v>
      </c>
    </row>
    <row r="224" spans="1:1" hidden="1" x14ac:dyDescent="0.3">
      <c r="A224" s="122" t="s">
        <v>288</v>
      </c>
    </row>
    <row r="225" spans="1:1" hidden="1" x14ac:dyDescent="0.3">
      <c r="A225" s="122" t="s">
        <v>289</v>
      </c>
    </row>
    <row r="226" spans="1:1" hidden="1" x14ac:dyDescent="0.3">
      <c r="A226" s="122" t="s">
        <v>290</v>
      </c>
    </row>
    <row r="227" spans="1:1" hidden="1" x14ac:dyDescent="0.3">
      <c r="A227" s="122" t="s">
        <v>291</v>
      </c>
    </row>
    <row r="228" spans="1:1" hidden="1" x14ac:dyDescent="0.3">
      <c r="A228" s="122" t="s">
        <v>292</v>
      </c>
    </row>
    <row r="229" spans="1:1" hidden="1" x14ac:dyDescent="0.3">
      <c r="A229" s="122" t="s">
        <v>293</v>
      </c>
    </row>
    <row r="230" spans="1:1" hidden="1" x14ac:dyDescent="0.3"/>
    <row r="231" spans="1:1" hidden="1" x14ac:dyDescent="0.3">
      <c r="A231" s="124" t="s">
        <v>294</v>
      </c>
    </row>
    <row r="232" spans="1:1" hidden="1" x14ac:dyDescent="0.3"/>
    <row r="233" spans="1:1" hidden="1" x14ac:dyDescent="0.3">
      <c r="A233" s="122" t="s">
        <v>23</v>
      </c>
    </row>
    <row r="234" spans="1:1" hidden="1" x14ac:dyDescent="0.3">
      <c r="A234" s="122" t="s">
        <v>24</v>
      </c>
    </row>
    <row r="235" spans="1:1" hidden="1" x14ac:dyDescent="0.3">
      <c r="A235" s="122" t="s">
        <v>94</v>
      </c>
    </row>
    <row r="236" spans="1:1" hidden="1" x14ac:dyDescent="0.3">
      <c r="A236" s="122" t="s">
        <v>99</v>
      </c>
    </row>
    <row r="237" spans="1:1" hidden="1" x14ac:dyDescent="0.3">
      <c r="A237" s="122" t="s">
        <v>25</v>
      </c>
    </row>
    <row r="238" spans="1:1" hidden="1" x14ac:dyDescent="0.3">
      <c r="A238" s="122" t="s">
        <v>26</v>
      </c>
    </row>
    <row r="239" spans="1:1" hidden="1" x14ac:dyDescent="0.3">
      <c r="A239" s="122" t="s">
        <v>112</v>
      </c>
    </row>
    <row r="240" spans="1:1" hidden="1" x14ac:dyDescent="0.3">
      <c r="A240" s="34" t="s">
        <v>113</v>
      </c>
    </row>
    <row r="241" spans="1:1" hidden="1" x14ac:dyDescent="0.3">
      <c r="A241" s="122" t="s">
        <v>28</v>
      </c>
    </row>
    <row r="242" spans="1:1" hidden="1" x14ac:dyDescent="0.3">
      <c r="A242" s="122" t="s">
        <v>29</v>
      </c>
    </row>
    <row r="243" spans="1:1" hidden="1" x14ac:dyDescent="0.3">
      <c r="A243" s="122" t="s">
        <v>30</v>
      </c>
    </row>
    <row r="244" spans="1:1" hidden="1" x14ac:dyDescent="0.3">
      <c r="A244" s="122" t="s">
        <v>100</v>
      </c>
    </row>
    <row r="245" spans="1:1" hidden="1" x14ac:dyDescent="0.3">
      <c r="A245" s="122" t="s">
        <v>31</v>
      </c>
    </row>
    <row r="246" spans="1:1" hidden="1" x14ac:dyDescent="0.3">
      <c r="A246" s="122" t="s">
        <v>32</v>
      </c>
    </row>
    <row r="247" spans="1:1" hidden="1" x14ac:dyDescent="0.3">
      <c r="A247" s="122" t="s">
        <v>89</v>
      </c>
    </row>
    <row r="248" spans="1:1" hidden="1" x14ac:dyDescent="0.3">
      <c r="A248" s="122" t="s">
        <v>33</v>
      </c>
    </row>
    <row r="249" spans="1:1" hidden="1" x14ac:dyDescent="0.3">
      <c r="A249" s="122" t="s">
        <v>114</v>
      </c>
    </row>
    <row r="250" spans="1:1" hidden="1" x14ac:dyDescent="0.3">
      <c r="A250" s="122" t="s">
        <v>34</v>
      </c>
    </row>
    <row r="251" spans="1:1" hidden="1" x14ac:dyDescent="0.3">
      <c r="A251" s="122" t="s">
        <v>35</v>
      </c>
    </row>
    <row r="252" spans="1:1" hidden="1" x14ac:dyDescent="0.3">
      <c r="A252" s="122" t="s">
        <v>90</v>
      </c>
    </row>
    <row r="253" spans="1:1" ht="14.25" hidden="1" customHeight="1" x14ac:dyDescent="0.3">
      <c r="A253" s="122" t="s">
        <v>36</v>
      </c>
    </row>
    <row r="254" spans="1:1" hidden="1" x14ac:dyDescent="0.3">
      <c r="A254" s="122" t="s">
        <v>295</v>
      </c>
    </row>
    <row r="255" spans="1:1" hidden="1" x14ac:dyDescent="0.3">
      <c r="A255" s="122" t="s">
        <v>37</v>
      </c>
    </row>
    <row r="256" spans="1:1" hidden="1" x14ac:dyDescent="0.3">
      <c r="A256" s="122" t="s">
        <v>38</v>
      </c>
    </row>
    <row r="257" spans="1:1" hidden="1" x14ac:dyDescent="0.3">
      <c r="A257" s="122" t="s">
        <v>39</v>
      </c>
    </row>
    <row r="258" spans="1:1" hidden="1" x14ac:dyDescent="0.3">
      <c r="A258" s="122" t="s">
        <v>40</v>
      </c>
    </row>
    <row r="259" spans="1:1" hidden="1" x14ac:dyDescent="0.3">
      <c r="A259" s="122" t="s">
        <v>41</v>
      </c>
    </row>
    <row r="260" spans="1:1" hidden="1" x14ac:dyDescent="0.3">
      <c r="A260" s="122" t="s">
        <v>42</v>
      </c>
    </row>
    <row r="261" spans="1:1" hidden="1" x14ac:dyDescent="0.3">
      <c r="A261" s="122" t="s">
        <v>43</v>
      </c>
    </row>
    <row r="262" spans="1:1" hidden="1" x14ac:dyDescent="0.3">
      <c r="A262" s="122" t="s">
        <v>44</v>
      </c>
    </row>
    <row r="263" spans="1:1" hidden="1" x14ac:dyDescent="0.3">
      <c r="A263" s="122" t="s">
        <v>45</v>
      </c>
    </row>
    <row r="264" spans="1:1" hidden="1" x14ac:dyDescent="0.3">
      <c r="A264" s="122" t="s">
        <v>46</v>
      </c>
    </row>
    <row r="265" spans="1:1" hidden="1" x14ac:dyDescent="0.3">
      <c r="A265" s="122" t="s">
        <v>47</v>
      </c>
    </row>
    <row r="266" spans="1:1" hidden="1" x14ac:dyDescent="0.3">
      <c r="A266" s="122" t="s">
        <v>48</v>
      </c>
    </row>
    <row r="267" spans="1:1" hidden="1" x14ac:dyDescent="0.3">
      <c r="A267" s="122" t="s">
        <v>49</v>
      </c>
    </row>
    <row r="268" spans="1:1" hidden="1" x14ac:dyDescent="0.3">
      <c r="A268" s="122" t="s">
        <v>50</v>
      </c>
    </row>
    <row r="269" spans="1:1" hidden="1" x14ac:dyDescent="0.3">
      <c r="A269" s="122" t="s">
        <v>296</v>
      </c>
    </row>
    <row r="270" spans="1:1" hidden="1" x14ac:dyDescent="0.3">
      <c r="A270" s="122" t="s">
        <v>115</v>
      </c>
    </row>
    <row r="271" spans="1:1" hidden="1" x14ac:dyDescent="0.3">
      <c r="A271" s="122" t="s">
        <v>51</v>
      </c>
    </row>
    <row r="272" spans="1:1" hidden="1" x14ac:dyDescent="0.3">
      <c r="A272" s="122" t="s">
        <v>52</v>
      </c>
    </row>
    <row r="273" spans="1:1" hidden="1" x14ac:dyDescent="0.3">
      <c r="A273" s="122" t="s">
        <v>53</v>
      </c>
    </row>
    <row r="274" spans="1:1" hidden="1" x14ac:dyDescent="0.3">
      <c r="A274" s="122" t="s">
        <v>54</v>
      </c>
    </row>
    <row r="275" spans="1:1" hidden="1" x14ac:dyDescent="0.3">
      <c r="A275" s="122" t="s">
        <v>55</v>
      </c>
    </row>
    <row r="276" spans="1:1" hidden="1" x14ac:dyDescent="0.3">
      <c r="A276" s="122" t="s">
        <v>56</v>
      </c>
    </row>
    <row r="277" spans="1:1" hidden="1" x14ac:dyDescent="0.3">
      <c r="A277" s="122" t="s">
        <v>57</v>
      </c>
    </row>
    <row r="278" spans="1:1" hidden="1" x14ac:dyDescent="0.3">
      <c r="A278" s="122" t="s">
        <v>297</v>
      </c>
    </row>
    <row r="279" spans="1:1" hidden="1" x14ac:dyDescent="0.3">
      <c r="A279" s="122" t="s">
        <v>80</v>
      </c>
    </row>
    <row r="280" spans="1:1" hidden="1" x14ac:dyDescent="0.3">
      <c r="A280" s="122" t="s">
        <v>298</v>
      </c>
    </row>
    <row r="281" spans="1:1" hidden="1" x14ac:dyDescent="0.3">
      <c r="A281" s="122" t="s">
        <v>58</v>
      </c>
    </row>
    <row r="282" spans="1:1" hidden="1" x14ac:dyDescent="0.3">
      <c r="A282" s="122" t="s">
        <v>59</v>
      </c>
    </row>
    <row r="283" spans="1:1" hidden="1" x14ac:dyDescent="0.3">
      <c r="A283" s="122" t="s">
        <v>78</v>
      </c>
    </row>
    <row r="284" spans="1:1" hidden="1" x14ac:dyDescent="0.3">
      <c r="A284" s="122" t="s">
        <v>83</v>
      </c>
    </row>
    <row r="285" spans="1:1" hidden="1" x14ac:dyDescent="0.3">
      <c r="A285" s="122" t="s">
        <v>299</v>
      </c>
    </row>
    <row r="286" spans="1:1" hidden="1" x14ac:dyDescent="0.3">
      <c r="A286" s="122" t="s">
        <v>60</v>
      </c>
    </row>
    <row r="287" spans="1:1" hidden="1" x14ac:dyDescent="0.3">
      <c r="A287" s="122" t="s">
        <v>91</v>
      </c>
    </row>
    <row r="288" spans="1:1" hidden="1" x14ac:dyDescent="0.3">
      <c r="A288" s="122" t="s">
        <v>61</v>
      </c>
    </row>
    <row r="289" spans="1:1" hidden="1" x14ac:dyDescent="0.3">
      <c r="A289" s="122" t="s">
        <v>300</v>
      </c>
    </row>
    <row r="290" spans="1:1" hidden="1" x14ac:dyDescent="0.3">
      <c r="A290" s="122" t="s">
        <v>62</v>
      </c>
    </row>
    <row r="291" spans="1:1" hidden="1" x14ac:dyDescent="0.3">
      <c r="A291" s="122" t="s">
        <v>63</v>
      </c>
    </row>
    <row r="292" spans="1:1" hidden="1" x14ac:dyDescent="0.3">
      <c r="A292" s="122" t="s">
        <v>301</v>
      </c>
    </row>
    <row r="293" spans="1:1" hidden="1" x14ac:dyDescent="0.3">
      <c r="A293" s="122" t="s">
        <v>64</v>
      </c>
    </row>
    <row r="294" spans="1:1" hidden="1" x14ac:dyDescent="0.3">
      <c r="A294" s="122" t="s">
        <v>116</v>
      </c>
    </row>
    <row r="295" spans="1:1" hidden="1" x14ac:dyDescent="0.3">
      <c r="A295" s="122" t="s">
        <v>302</v>
      </c>
    </row>
    <row r="296" spans="1:1" hidden="1" x14ac:dyDescent="0.3">
      <c r="A296" s="122" t="s">
        <v>65</v>
      </c>
    </row>
    <row r="297" spans="1:1" hidden="1" x14ac:dyDescent="0.3">
      <c r="A297" s="122" t="s">
        <v>66</v>
      </c>
    </row>
    <row r="298" spans="1:1" hidden="1" x14ac:dyDescent="0.3">
      <c r="A298" s="122" t="s">
        <v>117</v>
      </c>
    </row>
    <row r="299" spans="1:1" hidden="1" x14ac:dyDescent="0.3">
      <c r="A299" s="122" t="s">
        <v>67</v>
      </c>
    </row>
    <row r="300" spans="1:1" hidden="1" x14ac:dyDescent="0.3">
      <c r="A300" s="122" t="s">
        <v>68</v>
      </c>
    </row>
    <row r="301" spans="1:1" hidden="1" x14ac:dyDescent="0.3">
      <c r="A301" s="122" t="s">
        <v>93</v>
      </c>
    </row>
    <row r="302" spans="1:1" hidden="1" x14ac:dyDescent="0.3">
      <c r="A302" s="122" t="s">
        <v>69</v>
      </c>
    </row>
    <row r="303" spans="1:1" hidden="1" x14ac:dyDescent="0.3">
      <c r="A303" s="122" t="s">
        <v>79</v>
      </c>
    </row>
    <row r="304" spans="1:1" hidden="1" x14ac:dyDescent="0.3">
      <c r="A304" s="122" t="s">
        <v>70</v>
      </c>
    </row>
    <row r="305" spans="1:1" hidden="1" x14ac:dyDescent="0.3">
      <c r="A305" s="122" t="s">
        <v>303</v>
      </c>
    </row>
    <row r="306" spans="1:1" hidden="1" x14ac:dyDescent="0.3">
      <c r="A306" s="122" t="s">
        <v>71</v>
      </c>
    </row>
    <row r="307" spans="1:1" hidden="1" x14ac:dyDescent="0.3">
      <c r="A307" s="122" t="s">
        <v>72</v>
      </c>
    </row>
    <row r="308" spans="1:1" hidden="1" x14ac:dyDescent="0.3">
      <c r="A308" s="122" t="s">
        <v>82</v>
      </c>
    </row>
    <row r="309" spans="1:1" hidden="1" x14ac:dyDescent="0.3">
      <c r="A309" s="122" t="s">
        <v>73</v>
      </c>
    </row>
    <row r="310" spans="1:1" hidden="1" x14ac:dyDescent="0.3">
      <c r="A310" s="122" t="s">
        <v>304</v>
      </c>
    </row>
    <row r="311" spans="1:1" hidden="1" x14ac:dyDescent="0.3">
      <c r="A311" s="122" t="s">
        <v>95</v>
      </c>
    </row>
    <row r="312" spans="1:1" hidden="1" x14ac:dyDescent="0.3">
      <c r="A312" s="122" t="s">
        <v>305</v>
      </c>
    </row>
    <row r="313" spans="1:1" hidden="1" x14ac:dyDescent="0.3">
      <c r="A313" s="122" t="s">
        <v>306</v>
      </c>
    </row>
    <row r="314" spans="1:1" hidden="1" x14ac:dyDescent="0.3">
      <c r="A314" s="123" t="s">
        <v>74</v>
      </c>
    </row>
    <row r="315" spans="1:1" hidden="1" x14ac:dyDescent="0.3">
      <c r="A315" s="34" t="s">
        <v>101</v>
      </c>
    </row>
    <row r="316" spans="1:1" hidden="1" x14ac:dyDescent="0.3">
      <c r="A316" s="122" t="s">
        <v>27</v>
      </c>
    </row>
    <row r="317" spans="1:1" hidden="1" x14ac:dyDescent="0.3">
      <c r="A317" s="34" t="s">
        <v>307</v>
      </c>
    </row>
    <row r="318" spans="1:1" hidden="1" x14ac:dyDescent="0.3">
      <c r="A318" s="34" t="s">
        <v>308</v>
      </c>
    </row>
  </sheetData>
  <sheetProtection sheet="1" objects="1" scenarios="1" selectLockedCells="1"/>
  <mergeCells count="27">
    <mergeCell ref="A33:L33"/>
    <mergeCell ref="B35:C35"/>
    <mergeCell ref="B36:C36"/>
    <mergeCell ref="B37:C37"/>
    <mergeCell ref="C38:J38"/>
    <mergeCell ref="A49:L49"/>
    <mergeCell ref="A50:L50"/>
    <mergeCell ref="B48:L48"/>
    <mergeCell ref="B47:L47"/>
    <mergeCell ref="A42:C42"/>
    <mergeCell ref="A43:C43"/>
    <mergeCell ref="A39:C39"/>
    <mergeCell ref="A44:L44"/>
    <mergeCell ref="A45:N45"/>
    <mergeCell ref="A46:M46"/>
    <mergeCell ref="A1:L1"/>
    <mergeCell ref="A2:L2"/>
    <mergeCell ref="J37:L37"/>
    <mergeCell ref="J36:L36"/>
    <mergeCell ref="J35:L35"/>
    <mergeCell ref="B9:C9"/>
    <mergeCell ref="A12:L12"/>
    <mergeCell ref="J6:K6"/>
    <mergeCell ref="J8:K8"/>
    <mergeCell ref="A11:C11"/>
    <mergeCell ref="J10:K10"/>
    <mergeCell ref="A40:C40"/>
  </mergeCells>
  <phoneticPr fontId="1" type="noConversion"/>
  <dataValidations count="6">
    <dataValidation type="textLength" operator="equal" allowBlank="1" showInputMessage="1" showErrorMessage="1" errorTitle="Incorrect number of digits" error="The speedtype must be eight digits" sqref="B6 J6:K6 B8 J8:K8" xr:uid="{00000000-0002-0000-0200-000000000000}">
      <formula1>8</formula1>
    </dataValidation>
    <dataValidation type="decimal" allowBlank="1" showInputMessage="1" showErrorMessage="1" error="Student Employee pay rates must be between $7.28 - $18.00." sqref="G10" xr:uid="{00000000-0002-0000-0200-000001000000}">
      <formula1>7.28</formula1>
      <formula2>18</formula2>
    </dataValidation>
    <dataValidation type="textLength" operator="equal" allowBlank="1" showInputMessage="1" showErrorMessage="1" error="An Employee ID number is 6 digits long." sqref="G4" xr:uid="{00000000-0002-0000-0200-000002000000}">
      <formula1>6</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200-000003000000}">
      <formula1>OFFSET($A$53,0,0,COUNTA($A:$A),1)</formula1>
    </dataValidation>
    <dataValidation type="date" allowBlank="1" showInputMessage="1" showErrorMessage="1" errorTitle="Invalid Date Entered" error="You have entered a date that does not fall within this payperiod. _x000a__x000a__x000a_?'s call 719.255.3464 or e-mail sepayrol@uccs.edu" sqref="A14:A32" xr:uid="{00000000-0002-0000-0200-000004000000}">
      <formula1>46277</formula1>
      <formula2>46291</formula2>
    </dataValidation>
    <dataValidation allowBlank="1" showInputMessage="1" showErrorMessage="1" errorTitle="Invalid Date Entered" error="You have entered a date that does not fall within this payperiod. _x000a__x000a__x000a_?'s call 719.255.3464 or e-mail sepayrol@uccs.edu" sqref="B14:B32" xr:uid="{00000000-0002-0000-0200-000005000000}"/>
  </dataValidations>
  <hyperlinks>
    <hyperlink ref="A49" r:id="rId1" display="For the most up-to-date form, see our website at:  http://www.uccs.edu/~stuemp/formstuemp.htm" xr:uid="{00000000-0004-0000-0200-000000000000}"/>
    <hyperlink ref="A50:L50" r:id="rId2" display="If you are having problems with the timesheet or have any questions please contact Student Employment at 719.262.3454 or e-mail us at stuemp@uccs.edu" xr:uid="{00000000-0004-0000-0200-000001000000}"/>
    <hyperlink ref="A49:L49" r:id="rId3" display="For the most up-to-date form, see our website at:  http://www.uccs.edu/~stuemp/formstuemp.shtml" xr:uid="{00000000-0004-0000-0200-000002000000}"/>
  </hyperlinks>
  <printOptions horizontalCentered="1" verticalCentered="1"/>
  <pageMargins left="0" right="0" top="0.5" bottom="0.75" header="0.5" footer="0.5"/>
  <pageSetup scale="66" orientation="portrait" blackAndWhite="1" horizontalDpi="300" verticalDpi="300" r:id="rId4"/>
  <headerFooter alignWithMargins="0">
    <oddFooter>&amp;C&amp;Z&amp;F</oddFooter>
  </headerFooter>
  <ignoredErrors>
    <ignoredError sqref="G9 C10:F10 H9:K10 L10 D4:F4 H4:L4 D9:F9" unlockedFormula="1"/>
  </ignoredErrors>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79998168889431442"/>
    <pageSetUpPr fitToPage="1"/>
  </sheetPr>
  <dimension ref="A1:R318"/>
  <sheetViews>
    <sheetView workbookViewId="0">
      <selection activeCell="A14" sqref="A14:A32"/>
    </sheetView>
  </sheetViews>
  <sheetFormatPr defaultColWidth="9.1796875" defaultRowHeight="15" x14ac:dyDescent="0.3"/>
  <cols>
    <col min="1" max="1" width="25.81640625" style="34" customWidth="1"/>
    <col min="2" max="2" width="25.453125" style="34" customWidth="1"/>
    <col min="3" max="3" width="13" style="34" customWidth="1"/>
    <col min="4" max="4" width="12.54296875" style="34" hidden="1" customWidth="1"/>
    <col min="5" max="6" width="9.1796875" style="34" hidden="1" customWidth="1"/>
    <col min="7" max="7" width="12.26953125" style="34" customWidth="1"/>
    <col min="8" max="9" width="9.1796875" style="34" hidden="1" customWidth="1"/>
    <col min="10" max="10" width="10.1796875" style="34" customWidth="1"/>
    <col min="11" max="11" width="15.453125" style="34" customWidth="1"/>
    <col min="12" max="12" width="13.7265625" style="34" customWidth="1"/>
    <col min="13" max="16384" width="9.1796875" style="34"/>
  </cols>
  <sheetData>
    <row r="1" spans="1:12" s="27" customFormat="1" ht="44.25" customHeight="1" thickTop="1" x14ac:dyDescent="0.65">
      <c r="A1" s="404" t="s">
        <v>0</v>
      </c>
      <c r="B1" s="442"/>
      <c r="C1" s="442"/>
      <c r="D1" s="442"/>
      <c r="E1" s="442"/>
      <c r="F1" s="442"/>
      <c r="G1" s="442"/>
      <c r="H1" s="442"/>
      <c r="I1" s="442"/>
      <c r="J1" s="442"/>
      <c r="K1" s="442"/>
      <c r="L1" s="443"/>
    </row>
    <row r="2" spans="1:12" s="28" customFormat="1" ht="33" customHeight="1" x14ac:dyDescent="0.6">
      <c r="A2" s="407" t="s">
        <v>1</v>
      </c>
      <c r="B2" s="352"/>
      <c r="C2" s="352"/>
      <c r="D2" s="352"/>
      <c r="E2" s="352"/>
      <c r="F2" s="352"/>
      <c r="G2" s="352"/>
      <c r="H2" s="352"/>
      <c r="I2" s="352"/>
      <c r="J2" s="352"/>
      <c r="K2" s="352"/>
      <c r="L2" s="408"/>
    </row>
    <row r="3" spans="1:12" ht="33.75" customHeight="1" thickBot="1" x14ac:dyDescent="0.45">
      <c r="A3" s="29"/>
      <c r="B3" s="30" t="s">
        <v>108</v>
      </c>
      <c r="C3" s="31" t="str">
        <f>'Fall 2026 Pay Schedule '!A9</f>
        <v>27 September - 10 October</v>
      </c>
      <c r="D3" s="31"/>
      <c r="E3" s="31"/>
      <c r="F3" s="31"/>
      <c r="G3" s="31"/>
      <c r="H3" s="31"/>
      <c r="I3" s="31"/>
      <c r="J3" s="31"/>
      <c r="K3" s="31"/>
      <c r="L3" s="32"/>
    </row>
    <row r="4" spans="1:12" ht="40.5" customHeight="1" thickTop="1" thickBot="1" x14ac:dyDescent="0.4">
      <c r="A4" s="35" t="s">
        <v>2</v>
      </c>
      <c r="B4" s="136">
        <f>'12 Sep-26 Sep'!B4</f>
        <v>0</v>
      </c>
      <c r="C4" s="37" t="s">
        <v>4</v>
      </c>
      <c r="D4" s="38"/>
      <c r="E4" s="38"/>
      <c r="F4" s="38"/>
      <c r="G4" s="39">
        <f>'12 Sep-26 Sep'!G4</f>
        <v>0</v>
      </c>
      <c r="H4" s="38"/>
      <c r="I4" s="38"/>
      <c r="J4" s="38"/>
      <c r="K4" s="37" t="s">
        <v>3</v>
      </c>
      <c r="L4" s="40" t="str">
        <f>'12 Sep-26 Sep'!L4</f>
        <v>test</v>
      </c>
    </row>
    <row r="5" spans="1:12" x14ac:dyDescent="0.3">
      <c r="A5" s="41"/>
      <c r="B5" s="42"/>
      <c r="L5" s="43"/>
    </row>
    <row r="6" spans="1:12" ht="15.5" thickBot="1" x14ac:dyDescent="0.35">
      <c r="A6" s="41" t="s">
        <v>84</v>
      </c>
      <c r="B6" s="126">
        <f>'12 Sep-26 Sep'!B6</f>
        <v>0</v>
      </c>
      <c r="C6" s="127" t="str">
        <f>'12 Sep-26 Sep'!C6</f>
        <v>Percent</v>
      </c>
      <c r="G6" s="46" t="s">
        <v>84</v>
      </c>
      <c r="H6" s="46"/>
      <c r="I6" s="46"/>
      <c r="J6" s="425">
        <f>'12 Sep-26 Sep'!J6:K6</f>
        <v>0</v>
      </c>
      <c r="K6" s="425"/>
      <c r="L6" s="128" t="str">
        <f>'12 Sep-26 Sep'!L6</f>
        <v>Percent</v>
      </c>
    </row>
    <row r="7" spans="1:12" x14ac:dyDescent="0.3">
      <c r="A7" s="41"/>
      <c r="J7" s="42"/>
      <c r="K7" s="42"/>
      <c r="L7" s="43"/>
    </row>
    <row r="8" spans="1:12" ht="15.5" thickBot="1" x14ac:dyDescent="0.35">
      <c r="A8" s="41" t="s">
        <v>84</v>
      </c>
      <c r="B8" s="126">
        <f>'12 Sep-26 Sep'!B8</f>
        <v>0</v>
      </c>
      <c r="C8" s="127" t="str">
        <f>'12 Sep-26 Sep'!C8</f>
        <v>Percent</v>
      </c>
      <c r="G8" s="46" t="s">
        <v>84</v>
      </c>
      <c r="H8" s="46"/>
      <c r="I8" s="46"/>
      <c r="J8" s="426">
        <f>'12 Sep-26 Sep'!J8:K8</f>
        <v>0</v>
      </c>
      <c r="K8" s="426"/>
      <c r="L8" s="128" t="str">
        <f>'12 Sep-26 Sep'!L8</f>
        <v>Percent</v>
      </c>
    </row>
    <row r="9" spans="1:12" ht="27.75" customHeight="1" thickBot="1" x14ac:dyDescent="0.35">
      <c r="A9" s="41" t="s">
        <v>5</v>
      </c>
      <c r="B9" s="354">
        <f>'30 Aug-12 Sep'!B9:C9</f>
        <v>0</v>
      </c>
      <c r="C9" s="354"/>
      <c r="D9" s="33"/>
      <c r="E9" s="33"/>
      <c r="F9" s="33"/>
      <c r="G9" s="33"/>
      <c r="H9" s="33"/>
      <c r="I9" s="33"/>
      <c r="J9" s="33"/>
      <c r="K9" s="48" t="s">
        <v>6</v>
      </c>
      <c r="L9" s="49" t="str">
        <f>'12 Sep-26 Sep'!L9</f>
        <v>Fall 2026</v>
      </c>
    </row>
    <row r="10" spans="1:12" ht="32.25" customHeight="1" thickBot="1" x14ac:dyDescent="0.35">
      <c r="A10" s="41" t="s">
        <v>7</v>
      </c>
      <c r="B10" s="51">
        <f>'30 Aug-12 Sep'!B10</f>
        <v>0</v>
      </c>
      <c r="C10" s="48" t="s">
        <v>8</v>
      </c>
      <c r="D10" s="33"/>
      <c r="E10" s="33"/>
      <c r="F10" s="33"/>
      <c r="G10" s="137">
        <f>'30 Aug-12 Sep'!G10</f>
        <v>0</v>
      </c>
      <c r="H10" s="33"/>
      <c r="I10" s="33"/>
      <c r="J10" s="398" t="s">
        <v>21</v>
      </c>
      <c r="K10" s="399"/>
      <c r="L10" s="52">
        <f>IF(G10&lt;1,0,(B10-'12 Sep-26 Sep'!J36)/G10)</f>
        <v>0</v>
      </c>
    </row>
    <row r="11" spans="1:12" ht="39" customHeight="1" thickBot="1" x14ac:dyDescent="0.35">
      <c r="A11" s="400" t="s">
        <v>9</v>
      </c>
      <c r="B11" s="427"/>
      <c r="C11" s="427"/>
      <c r="D11" s="53"/>
      <c r="E11" s="53"/>
      <c r="F11" s="53"/>
      <c r="G11" s="54">
        <f>L10/16</f>
        <v>0</v>
      </c>
      <c r="H11" s="33"/>
      <c r="I11" s="33"/>
      <c r="J11" s="33"/>
      <c r="K11" s="33"/>
      <c r="L11" s="55"/>
    </row>
    <row r="12" spans="1:12" ht="18" thickBot="1" x14ac:dyDescent="0.35">
      <c r="A12" s="411"/>
      <c r="B12" s="423"/>
      <c r="C12" s="423"/>
      <c r="D12" s="423"/>
      <c r="E12" s="423"/>
      <c r="F12" s="423"/>
      <c r="G12" s="423"/>
      <c r="H12" s="423"/>
      <c r="I12" s="423"/>
      <c r="J12" s="423"/>
      <c r="K12" s="423"/>
      <c r="L12" s="424"/>
    </row>
    <row r="13" spans="1:12" ht="65.25" customHeight="1" thickTop="1" x14ac:dyDescent="0.3">
      <c r="A13" s="56" t="s">
        <v>12</v>
      </c>
      <c r="B13" s="57" t="s">
        <v>75</v>
      </c>
      <c r="C13" s="58" t="s">
        <v>17</v>
      </c>
      <c r="D13" s="59" t="s">
        <v>14</v>
      </c>
      <c r="E13" s="60" t="s">
        <v>76</v>
      </c>
      <c r="F13" s="61"/>
      <c r="G13" s="62" t="s">
        <v>15</v>
      </c>
      <c r="H13" s="59" t="s">
        <v>76</v>
      </c>
      <c r="I13" s="61"/>
      <c r="J13" s="63" t="s">
        <v>14</v>
      </c>
      <c r="K13" s="57" t="s">
        <v>16</v>
      </c>
      <c r="L13" s="138" t="s">
        <v>18</v>
      </c>
    </row>
    <row r="14" spans="1:12" x14ac:dyDescent="0.3">
      <c r="A14" s="65"/>
      <c r="B14" s="66"/>
      <c r="C14" s="67"/>
      <c r="D14" s="68">
        <f>C14-B14</f>
        <v>0</v>
      </c>
      <c r="E14" s="69">
        <f>D14</f>
        <v>0</v>
      </c>
      <c r="F14" s="70">
        <f>E14*24</f>
        <v>0</v>
      </c>
      <c r="G14" s="71"/>
      <c r="H14" s="69">
        <f>G14</f>
        <v>0</v>
      </c>
      <c r="I14" s="70">
        <f t="shared" ref="I14:I24" si="0">H14*24</f>
        <v>0</v>
      </c>
      <c r="J14" s="72">
        <f>F14-I14</f>
        <v>0</v>
      </c>
      <c r="K14" s="73">
        <f>J14*$G$10</f>
        <v>0</v>
      </c>
      <c r="L14" s="81">
        <f>L10-J14</f>
        <v>0</v>
      </c>
    </row>
    <row r="15" spans="1:12" x14ac:dyDescent="0.3">
      <c r="A15" s="65"/>
      <c r="B15" s="66"/>
      <c r="C15" s="67"/>
      <c r="D15" s="75">
        <f t="shared" ref="D15:D24" si="1">C15-B15</f>
        <v>0</v>
      </c>
      <c r="E15" s="76">
        <f t="shared" ref="E15:E24" si="2">D15</f>
        <v>0</v>
      </c>
      <c r="F15" s="77">
        <f t="shared" ref="F15:F24" si="3">E15*24</f>
        <v>0</v>
      </c>
      <c r="G15" s="71"/>
      <c r="H15" s="76">
        <f t="shared" ref="H15:H24" si="4">G15</f>
        <v>0</v>
      </c>
      <c r="I15" s="77">
        <f t="shared" si="0"/>
        <v>0</v>
      </c>
      <c r="J15" s="78">
        <f>F15-I15</f>
        <v>0</v>
      </c>
      <c r="K15" s="79">
        <f t="shared" ref="K15:K32" si="5">J15*$G$10</f>
        <v>0</v>
      </c>
      <c r="L15" s="81">
        <f>L14-J15</f>
        <v>0</v>
      </c>
    </row>
    <row r="16" spans="1:12" x14ac:dyDescent="0.3">
      <c r="A16" s="65"/>
      <c r="B16" s="66"/>
      <c r="C16" s="67"/>
      <c r="D16" s="68">
        <f t="shared" si="1"/>
        <v>0</v>
      </c>
      <c r="E16" s="69">
        <f t="shared" si="2"/>
        <v>0</v>
      </c>
      <c r="F16" s="70">
        <f t="shared" si="3"/>
        <v>0</v>
      </c>
      <c r="G16" s="71"/>
      <c r="H16" s="69">
        <f t="shared" si="4"/>
        <v>0</v>
      </c>
      <c r="I16" s="70">
        <f t="shared" si="0"/>
        <v>0</v>
      </c>
      <c r="J16" s="72">
        <f>F16-I16</f>
        <v>0</v>
      </c>
      <c r="K16" s="73">
        <f t="shared" si="5"/>
        <v>0</v>
      </c>
      <c r="L16" s="81">
        <f t="shared" ref="L16:L32" si="6">L15-J16</f>
        <v>0</v>
      </c>
    </row>
    <row r="17" spans="1:12" x14ac:dyDescent="0.3">
      <c r="A17" s="65"/>
      <c r="B17" s="66"/>
      <c r="C17" s="67"/>
      <c r="D17" s="75">
        <f t="shared" si="1"/>
        <v>0</v>
      </c>
      <c r="E17" s="76">
        <f t="shared" si="2"/>
        <v>0</v>
      </c>
      <c r="F17" s="77">
        <f t="shared" si="3"/>
        <v>0</v>
      </c>
      <c r="G17" s="71"/>
      <c r="H17" s="76">
        <f t="shared" si="4"/>
        <v>0</v>
      </c>
      <c r="I17" s="77">
        <f t="shared" si="0"/>
        <v>0</v>
      </c>
      <c r="J17" s="78">
        <f t="shared" ref="J17:J32" si="7">F17-I17</f>
        <v>0</v>
      </c>
      <c r="K17" s="79">
        <f t="shared" si="5"/>
        <v>0</v>
      </c>
      <c r="L17" s="80">
        <f t="shared" si="6"/>
        <v>0</v>
      </c>
    </row>
    <row r="18" spans="1:12" x14ac:dyDescent="0.3">
      <c r="A18" s="65"/>
      <c r="B18" s="66"/>
      <c r="C18" s="67"/>
      <c r="D18" s="68">
        <f t="shared" si="1"/>
        <v>0</v>
      </c>
      <c r="E18" s="69">
        <f t="shared" si="2"/>
        <v>0</v>
      </c>
      <c r="F18" s="70">
        <f t="shared" si="3"/>
        <v>0</v>
      </c>
      <c r="G18" s="71"/>
      <c r="H18" s="69">
        <f t="shared" si="4"/>
        <v>0</v>
      </c>
      <c r="I18" s="70">
        <f t="shared" si="0"/>
        <v>0</v>
      </c>
      <c r="J18" s="72">
        <f t="shared" si="7"/>
        <v>0</v>
      </c>
      <c r="K18" s="73">
        <f t="shared" si="5"/>
        <v>0</v>
      </c>
      <c r="L18" s="81">
        <f t="shared" si="6"/>
        <v>0</v>
      </c>
    </row>
    <row r="19" spans="1:12" x14ac:dyDescent="0.3">
      <c r="A19" s="65"/>
      <c r="B19" s="66"/>
      <c r="C19" s="67"/>
      <c r="D19" s="75">
        <f t="shared" si="1"/>
        <v>0</v>
      </c>
      <c r="E19" s="76">
        <f t="shared" si="2"/>
        <v>0</v>
      </c>
      <c r="F19" s="77">
        <f t="shared" si="3"/>
        <v>0</v>
      </c>
      <c r="G19" s="71"/>
      <c r="H19" s="76">
        <f t="shared" si="4"/>
        <v>0</v>
      </c>
      <c r="I19" s="77">
        <f t="shared" si="0"/>
        <v>0</v>
      </c>
      <c r="J19" s="78">
        <f t="shared" si="7"/>
        <v>0</v>
      </c>
      <c r="K19" s="79">
        <f t="shared" si="5"/>
        <v>0</v>
      </c>
      <c r="L19" s="81">
        <f t="shared" si="6"/>
        <v>0</v>
      </c>
    </row>
    <row r="20" spans="1:12" x14ac:dyDescent="0.3">
      <c r="A20" s="65"/>
      <c r="B20" s="66"/>
      <c r="C20" s="67"/>
      <c r="D20" s="68">
        <f t="shared" si="1"/>
        <v>0</v>
      </c>
      <c r="E20" s="69">
        <f t="shared" si="2"/>
        <v>0</v>
      </c>
      <c r="F20" s="70">
        <f t="shared" si="3"/>
        <v>0</v>
      </c>
      <c r="G20" s="71"/>
      <c r="H20" s="69">
        <f t="shared" si="4"/>
        <v>0</v>
      </c>
      <c r="I20" s="70">
        <f t="shared" si="0"/>
        <v>0</v>
      </c>
      <c r="J20" s="72">
        <f t="shared" si="7"/>
        <v>0</v>
      </c>
      <c r="K20" s="73">
        <f t="shared" si="5"/>
        <v>0</v>
      </c>
      <c r="L20" s="81">
        <f t="shared" si="6"/>
        <v>0</v>
      </c>
    </row>
    <row r="21" spans="1:12" x14ac:dyDescent="0.3">
      <c r="A21" s="65"/>
      <c r="B21" s="66"/>
      <c r="C21" s="67"/>
      <c r="D21" s="75">
        <f t="shared" si="1"/>
        <v>0</v>
      </c>
      <c r="E21" s="76">
        <f t="shared" si="2"/>
        <v>0</v>
      </c>
      <c r="F21" s="77">
        <f t="shared" si="3"/>
        <v>0</v>
      </c>
      <c r="G21" s="71"/>
      <c r="H21" s="76">
        <f t="shared" si="4"/>
        <v>0</v>
      </c>
      <c r="I21" s="77">
        <f t="shared" si="0"/>
        <v>0</v>
      </c>
      <c r="J21" s="78">
        <f t="shared" si="7"/>
        <v>0</v>
      </c>
      <c r="K21" s="79">
        <f t="shared" si="5"/>
        <v>0</v>
      </c>
      <c r="L21" s="80">
        <f t="shared" si="6"/>
        <v>0</v>
      </c>
    </row>
    <row r="22" spans="1:12" x14ac:dyDescent="0.3">
      <c r="A22" s="65"/>
      <c r="B22" s="66"/>
      <c r="C22" s="67"/>
      <c r="D22" s="68">
        <f t="shared" si="1"/>
        <v>0</v>
      </c>
      <c r="E22" s="69">
        <f t="shared" si="2"/>
        <v>0</v>
      </c>
      <c r="F22" s="70">
        <f t="shared" si="3"/>
        <v>0</v>
      </c>
      <c r="G22" s="71"/>
      <c r="H22" s="69">
        <f t="shared" si="4"/>
        <v>0</v>
      </c>
      <c r="I22" s="70">
        <f t="shared" si="0"/>
        <v>0</v>
      </c>
      <c r="J22" s="72">
        <f t="shared" si="7"/>
        <v>0</v>
      </c>
      <c r="K22" s="73">
        <f t="shared" si="5"/>
        <v>0</v>
      </c>
      <c r="L22" s="81">
        <f t="shared" si="6"/>
        <v>0</v>
      </c>
    </row>
    <row r="23" spans="1:12" x14ac:dyDescent="0.3">
      <c r="A23" s="65"/>
      <c r="B23" s="66"/>
      <c r="C23" s="67"/>
      <c r="D23" s="75">
        <f t="shared" si="1"/>
        <v>0</v>
      </c>
      <c r="E23" s="76">
        <f t="shared" si="2"/>
        <v>0</v>
      </c>
      <c r="F23" s="77">
        <f t="shared" si="3"/>
        <v>0</v>
      </c>
      <c r="G23" s="71"/>
      <c r="H23" s="76">
        <f t="shared" si="4"/>
        <v>0</v>
      </c>
      <c r="I23" s="77">
        <f t="shared" si="0"/>
        <v>0</v>
      </c>
      <c r="J23" s="78">
        <f t="shared" si="7"/>
        <v>0</v>
      </c>
      <c r="K23" s="79">
        <f t="shared" si="5"/>
        <v>0</v>
      </c>
      <c r="L23" s="80">
        <f t="shared" si="6"/>
        <v>0</v>
      </c>
    </row>
    <row r="24" spans="1:12" x14ac:dyDescent="0.3">
      <c r="A24" s="65"/>
      <c r="B24" s="66"/>
      <c r="C24" s="67"/>
      <c r="D24" s="68">
        <f t="shared" si="1"/>
        <v>0</v>
      </c>
      <c r="E24" s="69">
        <f t="shared" si="2"/>
        <v>0</v>
      </c>
      <c r="F24" s="70">
        <f t="shared" si="3"/>
        <v>0</v>
      </c>
      <c r="G24" s="71"/>
      <c r="H24" s="69">
        <f t="shared" si="4"/>
        <v>0</v>
      </c>
      <c r="I24" s="70">
        <f t="shared" si="0"/>
        <v>0</v>
      </c>
      <c r="J24" s="72">
        <f t="shared" si="7"/>
        <v>0</v>
      </c>
      <c r="K24" s="73">
        <f t="shared" si="5"/>
        <v>0</v>
      </c>
      <c r="L24" s="81">
        <f t="shared" si="6"/>
        <v>0</v>
      </c>
    </row>
    <row r="25" spans="1:12" x14ac:dyDescent="0.3">
      <c r="A25" s="65"/>
      <c r="B25" s="66"/>
      <c r="C25" s="67"/>
      <c r="D25" s="75">
        <f t="shared" ref="D25:D32" si="8">C25-B25</f>
        <v>0</v>
      </c>
      <c r="E25" s="76">
        <f t="shared" ref="E25:E32" si="9">D25</f>
        <v>0</v>
      </c>
      <c r="F25" s="77">
        <f t="shared" ref="F25:F32" si="10">E25*24</f>
        <v>0</v>
      </c>
      <c r="G25" s="71"/>
      <c r="H25" s="76">
        <f t="shared" ref="H25:H32" si="11">G25</f>
        <v>0</v>
      </c>
      <c r="I25" s="77">
        <f t="shared" ref="I25:I32" si="12">H25*24</f>
        <v>0</v>
      </c>
      <c r="J25" s="78">
        <f t="shared" si="7"/>
        <v>0</v>
      </c>
      <c r="K25" s="79">
        <f t="shared" si="5"/>
        <v>0</v>
      </c>
      <c r="L25" s="81">
        <f t="shared" si="6"/>
        <v>0</v>
      </c>
    </row>
    <row r="26" spans="1:12" x14ac:dyDescent="0.3">
      <c r="A26" s="65"/>
      <c r="B26" s="66"/>
      <c r="C26" s="67"/>
      <c r="D26" s="68">
        <f t="shared" si="8"/>
        <v>0</v>
      </c>
      <c r="E26" s="69">
        <f t="shared" si="9"/>
        <v>0</v>
      </c>
      <c r="F26" s="70">
        <f t="shared" si="10"/>
        <v>0</v>
      </c>
      <c r="G26" s="71"/>
      <c r="H26" s="69">
        <f t="shared" si="11"/>
        <v>0</v>
      </c>
      <c r="I26" s="70">
        <f t="shared" si="12"/>
        <v>0</v>
      </c>
      <c r="J26" s="72">
        <f t="shared" si="7"/>
        <v>0</v>
      </c>
      <c r="K26" s="73">
        <f t="shared" si="5"/>
        <v>0</v>
      </c>
      <c r="L26" s="80">
        <f t="shared" si="6"/>
        <v>0</v>
      </c>
    </row>
    <row r="27" spans="1:12" x14ac:dyDescent="0.3">
      <c r="A27" s="65"/>
      <c r="B27" s="66"/>
      <c r="C27" s="67"/>
      <c r="D27" s="75">
        <f t="shared" si="8"/>
        <v>0</v>
      </c>
      <c r="E27" s="76">
        <f t="shared" si="9"/>
        <v>0</v>
      </c>
      <c r="F27" s="77">
        <f t="shared" si="10"/>
        <v>0</v>
      </c>
      <c r="G27" s="71"/>
      <c r="H27" s="76">
        <f t="shared" si="11"/>
        <v>0</v>
      </c>
      <c r="I27" s="77">
        <f t="shared" si="12"/>
        <v>0</v>
      </c>
      <c r="J27" s="78">
        <f t="shared" si="7"/>
        <v>0</v>
      </c>
      <c r="K27" s="79">
        <f t="shared" si="5"/>
        <v>0</v>
      </c>
      <c r="L27" s="81">
        <f t="shared" si="6"/>
        <v>0</v>
      </c>
    </row>
    <row r="28" spans="1:12" x14ac:dyDescent="0.3">
      <c r="A28" s="65"/>
      <c r="B28" s="66"/>
      <c r="C28" s="67"/>
      <c r="D28" s="68">
        <f t="shared" si="8"/>
        <v>0</v>
      </c>
      <c r="E28" s="69">
        <f t="shared" si="9"/>
        <v>0</v>
      </c>
      <c r="F28" s="70">
        <f t="shared" si="10"/>
        <v>0</v>
      </c>
      <c r="G28" s="71"/>
      <c r="H28" s="69">
        <f t="shared" si="11"/>
        <v>0</v>
      </c>
      <c r="I28" s="70">
        <f t="shared" si="12"/>
        <v>0</v>
      </c>
      <c r="J28" s="72">
        <f t="shared" si="7"/>
        <v>0</v>
      </c>
      <c r="K28" s="73">
        <f t="shared" si="5"/>
        <v>0</v>
      </c>
      <c r="L28" s="81">
        <f t="shared" si="6"/>
        <v>0</v>
      </c>
    </row>
    <row r="29" spans="1:12" x14ac:dyDescent="0.3">
      <c r="A29" s="65"/>
      <c r="B29" s="66"/>
      <c r="C29" s="67"/>
      <c r="D29" s="75">
        <f t="shared" si="8"/>
        <v>0</v>
      </c>
      <c r="E29" s="76">
        <f t="shared" si="9"/>
        <v>0</v>
      </c>
      <c r="F29" s="77">
        <f t="shared" si="10"/>
        <v>0</v>
      </c>
      <c r="G29" s="71"/>
      <c r="H29" s="76">
        <f t="shared" si="11"/>
        <v>0</v>
      </c>
      <c r="I29" s="77">
        <f t="shared" si="12"/>
        <v>0</v>
      </c>
      <c r="J29" s="78">
        <f t="shared" si="7"/>
        <v>0</v>
      </c>
      <c r="K29" s="79">
        <f t="shared" si="5"/>
        <v>0</v>
      </c>
      <c r="L29" s="80">
        <f t="shared" si="6"/>
        <v>0</v>
      </c>
    </row>
    <row r="30" spans="1:12" x14ac:dyDescent="0.3">
      <c r="A30" s="65"/>
      <c r="B30" s="66"/>
      <c r="C30" s="67"/>
      <c r="D30" s="68">
        <f t="shared" si="8"/>
        <v>0</v>
      </c>
      <c r="E30" s="69">
        <f t="shared" si="9"/>
        <v>0</v>
      </c>
      <c r="F30" s="70">
        <f t="shared" si="10"/>
        <v>0</v>
      </c>
      <c r="G30" s="71"/>
      <c r="H30" s="69">
        <f t="shared" si="11"/>
        <v>0</v>
      </c>
      <c r="I30" s="70">
        <f t="shared" si="12"/>
        <v>0</v>
      </c>
      <c r="J30" s="72">
        <f t="shared" si="7"/>
        <v>0</v>
      </c>
      <c r="K30" s="73">
        <f t="shared" si="5"/>
        <v>0</v>
      </c>
      <c r="L30" s="81">
        <f t="shared" si="6"/>
        <v>0</v>
      </c>
    </row>
    <row r="31" spans="1:12" x14ac:dyDescent="0.3">
      <c r="A31" s="65"/>
      <c r="B31" s="66"/>
      <c r="C31" s="67"/>
      <c r="D31" s="68">
        <f t="shared" si="8"/>
        <v>0</v>
      </c>
      <c r="E31" s="69">
        <f t="shared" si="9"/>
        <v>0</v>
      </c>
      <c r="F31" s="70">
        <f t="shared" si="10"/>
        <v>0</v>
      </c>
      <c r="G31" s="71"/>
      <c r="H31" s="69">
        <f t="shared" si="11"/>
        <v>0</v>
      </c>
      <c r="I31" s="70">
        <f t="shared" si="12"/>
        <v>0</v>
      </c>
      <c r="J31" s="72">
        <f t="shared" si="7"/>
        <v>0</v>
      </c>
      <c r="K31" s="73">
        <f t="shared" si="5"/>
        <v>0</v>
      </c>
      <c r="L31" s="74">
        <f t="shared" si="6"/>
        <v>0</v>
      </c>
    </row>
    <row r="32" spans="1:12" ht="15.5" thickBot="1" x14ac:dyDescent="0.35">
      <c r="A32" s="65"/>
      <c r="B32" s="66"/>
      <c r="C32" s="67"/>
      <c r="D32" s="75">
        <f t="shared" si="8"/>
        <v>0</v>
      </c>
      <c r="E32" s="76">
        <f t="shared" si="9"/>
        <v>0</v>
      </c>
      <c r="F32" s="77">
        <f t="shared" si="10"/>
        <v>0</v>
      </c>
      <c r="G32" s="71"/>
      <c r="H32" s="83">
        <f t="shared" si="11"/>
        <v>0</v>
      </c>
      <c r="I32" s="84">
        <f t="shared" si="12"/>
        <v>0</v>
      </c>
      <c r="J32" s="85">
        <f t="shared" si="7"/>
        <v>0</v>
      </c>
      <c r="K32" s="86">
        <f t="shared" si="5"/>
        <v>0</v>
      </c>
      <c r="L32" s="87">
        <f t="shared" si="6"/>
        <v>0</v>
      </c>
    </row>
    <row r="33" spans="1:18" ht="16" thickTop="1" thickBot="1" x14ac:dyDescent="0.35">
      <c r="A33" s="439" t="s">
        <v>13</v>
      </c>
      <c r="B33" s="440"/>
      <c r="C33" s="440"/>
      <c r="D33" s="440"/>
      <c r="E33" s="440"/>
      <c r="F33" s="440"/>
      <c r="G33" s="440"/>
      <c r="H33" s="440"/>
      <c r="I33" s="440"/>
      <c r="J33" s="440"/>
      <c r="K33" s="440"/>
      <c r="L33" s="441"/>
    </row>
    <row r="34" spans="1:18" ht="15.5" thickTop="1" x14ac:dyDescent="0.3">
      <c r="A34" s="53"/>
      <c r="B34" s="53"/>
      <c r="C34" s="53"/>
      <c r="D34" s="53"/>
      <c r="E34" s="53"/>
      <c r="F34" s="53"/>
      <c r="G34" s="53"/>
      <c r="H34" s="53"/>
      <c r="I34" s="53"/>
      <c r="J34" s="53"/>
      <c r="K34" s="53"/>
      <c r="L34" s="53"/>
    </row>
    <row r="35" spans="1:18" ht="21" customHeight="1" x14ac:dyDescent="0.35">
      <c r="B35" s="410" t="s">
        <v>77</v>
      </c>
      <c r="C35" s="433"/>
      <c r="D35" s="53"/>
      <c r="E35" s="53"/>
      <c r="F35" s="53"/>
      <c r="G35" s="53"/>
      <c r="H35" s="53"/>
      <c r="I35" s="53"/>
      <c r="J35" s="396" t="str">
        <f>'12 Sep-26 Sep'!J35:L35</f>
        <v>Fall Semester TOTAL</v>
      </c>
      <c r="K35" s="397"/>
      <c r="L35" s="397"/>
      <c r="M35" s="53"/>
    </row>
    <row r="36" spans="1:18" ht="17.5" x14ac:dyDescent="0.35">
      <c r="A36" s="130" t="s">
        <v>16</v>
      </c>
      <c r="B36" s="390">
        <f>G10*B37</f>
        <v>0</v>
      </c>
      <c r="C36" s="434"/>
      <c r="D36" s="91"/>
      <c r="E36" s="92"/>
      <c r="F36" s="93"/>
      <c r="G36" s="94"/>
      <c r="H36" s="131"/>
      <c r="I36" s="93"/>
      <c r="J36" s="390">
        <f>'30 Aug-12 Sep'!B36+'12 Sep-26 Sep'!B36+B36</f>
        <v>0</v>
      </c>
      <c r="K36" s="402"/>
      <c r="L36" s="403"/>
      <c r="M36" s="53"/>
    </row>
    <row r="37" spans="1:18" s="105" customFormat="1" ht="20" x14ac:dyDescent="0.4">
      <c r="A37" s="132" t="s">
        <v>14</v>
      </c>
      <c r="B37" s="394">
        <f>SUM(J14:J32)</f>
        <v>0</v>
      </c>
      <c r="C37" s="435"/>
      <c r="D37" s="98"/>
      <c r="E37" s="99"/>
      <c r="F37" s="100"/>
      <c r="G37" s="101"/>
      <c r="H37" s="98"/>
      <c r="I37" s="100"/>
      <c r="J37" s="438">
        <f>'30 Aug-12 Sep'!B37+'12 Sep-26 Sep'!B37+B37</f>
        <v>0</v>
      </c>
      <c r="K37" s="402"/>
      <c r="L37" s="403"/>
      <c r="M37" s="104"/>
    </row>
    <row r="38" spans="1:18" s="105" customFormat="1" ht="20" x14ac:dyDescent="0.4">
      <c r="A38" s="132"/>
      <c r="B38" s="106"/>
      <c r="C38" s="392" t="s">
        <v>88</v>
      </c>
      <c r="D38" s="436"/>
      <c r="E38" s="436"/>
      <c r="F38" s="436"/>
      <c r="G38" s="437"/>
      <c r="H38" s="436"/>
      <c r="I38" s="436"/>
      <c r="J38" s="437"/>
      <c r="K38" s="107">
        <f>L32</f>
        <v>0</v>
      </c>
      <c r="L38" s="108"/>
      <c r="M38" s="104"/>
    </row>
    <row r="39" spans="1:18" ht="43.5" customHeight="1" x14ac:dyDescent="0.3">
      <c r="A39" s="386"/>
      <c r="B39" s="386"/>
      <c r="C39" s="386"/>
      <c r="D39" s="53"/>
      <c r="E39" s="53"/>
      <c r="F39" s="53"/>
      <c r="H39" s="53"/>
      <c r="I39" s="53"/>
      <c r="J39" s="53"/>
      <c r="K39" s="109">
        <f ca="1">TODAY()</f>
        <v>46251</v>
      </c>
      <c r="L39" s="53"/>
      <c r="M39" s="53"/>
    </row>
    <row r="40" spans="1:18" x14ac:dyDescent="0.3">
      <c r="A40" s="381" t="s">
        <v>19</v>
      </c>
      <c r="B40" s="428"/>
      <c r="C40" s="428"/>
      <c r="D40" s="53"/>
      <c r="E40" s="53"/>
      <c r="F40" s="53"/>
      <c r="H40" s="53"/>
      <c r="I40" s="53"/>
      <c r="J40" s="53"/>
      <c r="K40" s="110" t="s">
        <v>12</v>
      </c>
      <c r="L40" s="53"/>
      <c r="M40" s="53"/>
    </row>
    <row r="41" spans="1:18" x14ac:dyDescent="0.3">
      <c r="A41" s="111" t="s">
        <v>110</v>
      </c>
      <c r="B41" s="133" t="str">
        <f>'Fall 2026 Pay Schedule '!C9</f>
        <v>Friday, October 23rd, 2026</v>
      </c>
      <c r="C41" s="113"/>
      <c r="D41" s="53"/>
      <c r="E41" s="53"/>
      <c r="F41" s="53"/>
      <c r="G41" s="53"/>
      <c r="H41" s="53"/>
      <c r="I41" s="53"/>
      <c r="J41" s="53"/>
      <c r="K41" s="53"/>
      <c r="L41" s="53"/>
    </row>
    <row r="42" spans="1:18" ht="35.25" customHeight="1" thickBot="1" x14ac:dyDescent="0.35">
      <c r="A42" s="386"/>
      <c r="B42" s="386"/>
      <c r="C42" s="386"/>
    </row>
    <row r="43" spans="1:18" x14ac:dyDescent="0.3">
      <c r="A43" s="381" t="s">
        <v>86</v>
      </c>
      <c r="B43" s="428"/>
      <c r="C43" s="428"/>
      <c r="F43" s="114" t="s">
        <v>12</v>
      </c>
    </row>
    <row r="44" spans="1:18" ht="21.75" customHeight="1" x14ac:dyDescent="0.3">
      <c r="A44" s="421" t="s">
        <v>87</v>
      </c>
      <c r="B44" s="399"/>
      <c r="C44" s="399"/>
      <c r="D44" s="399"/>
      <c r="E44" s="399"/>
      <c r="F44" s="399"/>
      <c r="G44" s="399"/>
      <c r="H44" s="399"/>
      <c r="I44" s="399"/>
      <c r="J44" s="399"/>
      <c r="K44" s="399"/>
      <c r="L44" s="399"/>
      <c r="M44" s="115"/>
      <c r="N44" s="115"/>
      <c r="O44" s="115"/>
      <c r="P44" s="115"/>
    </row>
    <row r="45" spans="1:18" ht="61.5" customHeight="1" x14ac:dyDescent="0.3">
      <c r="A45" s="323" t="s">
        <v>106</v>
      </c>
      <c r="B45" s="324"/>
      <c r="C45" s="324"/>
      <c r="D45" s="324"/>
      <c r="E45" s="324"/>
      <c r="F45" s="324"/>
      <c r="G45" s="324"/>
      <c r="H45" s="324"/>
      <c r="I45" s="324"/>
      <c r="J45" s="324"/>
      <c r="K45" s="324"/>
      <c r="L45" s="324"/>
      <c r="M45" s="324"/>
      <c r="N45" s="324"/>
      <c r="O45" s="116"/>
      <c r="P45" s="116"/>
      <c r="Q45" s="116"/>
      <c r="R45" s="116"/>
    </row>
    <row r="46" spans="1:18" ht="48.75" customHeight="1" x14ac:dyDescent="0.3">
      <c r="A46" s="323" t="s">
        <v>107</v>
      </c>
      <c r="B46" s="324"/>
      <c r="C46" s="324"/>
      <c r="D46" s="324"/>
      <c r="E46" s="324"/>
      <c r="F46" s="324"/>
      <c r="G46" s="324"/>
      <c r="H46" s="324"/>
      <c r="I46" s="324"/>
      <c r="J46" s="324"/>
      <c r="K46" s="324"/>
      <c r="L46" s="324"/>
      <c r="M46" s="324"/>
      <c r="N46" s="117"/>
      <c r="O46" s="116"/>
      <c r="P46" s="116"/>
      <c r="Q46" s="116"/>
      <c r="R46" s="116"/>
    </row>
    <row r="47" spans="1:18" ht="27.75" customHeight="1" x14ac:dyDescent="0.3">
      <c r="A47" s="135" t="s">
        <v>20</v>
      </c>
      <c r="B47" s="430"/>
      <c r="C47" s="431"/>
      <c r="D47" s="432"/>
      <c r="E47" s="432"/>
      <c r="F47" s="432"/>
      <c r="G47" s="431"/>
      <c r="H47" s="431"/>
      <c r="I47" s="431"/>
      <c r="J47" s="431"/>
      <c r="K47" s="431"/>
      <c r="L47" s="431"/>
    </row>
    <row r="48" spans="1:18" x14ac:dyDescent="0.3">
      <c r="B48" s="418"/>
      <c r="C48" s="418"/>
      <c r="D48" s="418"/>
      <c r="E48" s="418"/>
      <c r="F48" s="418"/>
      <c r="G48" s="418"/>
      <c r="H48" s="418"/>
      <c r="I48" s="418"/>
      <c r="J48" s="418"/>
      <c r="K48" s="418"/>
      <c r="L48" s="418"/>
    </row>
    <row r="49" spans="1:12" s="33" customFormat="1" ht="24.75" customHeight="1" x14ac:dyDescent="0.3">
      <c r="A49" s="317" t="s">
        <v>92</v>
      </c>
      <c r="B49" s="317"/>
      <c r="C49" s="317"/>
      <c r="D49" s="317"/>
      <c r="E49" s="317"/>
      <c r="F49" s="317"/>
      <c r="G49" s="317"/>
      <c r="H49" s="317"/>
      <c r="I49" s="317"/>
      <c r="J49" s="317"/>
      <c r="K49" s="317"/>
      <c r="L49" s="317"/>
    </row>
    <row r="50" spans="1:12" s="33" customFormat="1" x14ac:dyDescent="0.3">
      <c r="A50" s="429" t="s">
        <v>96</v>
      </c>
      <c r="B50" s="429"/>
      <c r="C50" s="429"/>
      <c r="D50" s="429"/>
      <c r="E50" s="429"/>
      <c r="F50" s="429"/>
      <c r="G50" s="429"/>
      <c r="H50" s="429"/>
      <c r="I50" s="429"/>
      <c r="J50" s="429"/>
      <c r="K50" s="429"/>
      <c r="L50" s="429"/>
    </row>
    <row r="51" spans="1:12" hidden="1" x14ac:dyDescent="0.3"/>
    <row r="52" spans="1:12" hidden="1" x14ac:dyDescent="0.3">
      <c r="A52" s="120" t="s">
        <v>22</v>
      </c>
      <c r="J52" s="34" t="s">
        <v>85</v>
      </c>
      <c r="K52" s="121"/>
    </row>
    <row r="53" spans="1:12" hidden="1" x14ac:dyDescent="0.3">
      <c r="A53" s="122"/>
      <c r="J53" s="121">
        <v>0.05</v>
      </c>
    </row>
    <row r="54" spans="1:12" hidden="1" x14ac:dyDescent="0.3">
      <c r="A54" s="122" t="s">
        <v>118</v>
      </c>
      <c r="J54" s="121">
        <v>0.1</v>
      </c>
    </row>
    <row r="55" spans="1:12" hidden="1" x14ac:dyDescent="0.3">
      <c r="A55" s="122" t="s">
        <v>119</v>
      </c>
      <c r="J55" s="121">
        <v>0.15</v>
      </c>
    </row>
    <row r="56" spans="1:12" hidden="1" x14ac:dyDescent="0.3">
      <c r="A56" s="122" t="s">
        <v>120</v>
      </c>
      <c r="J56" s="121">
        <v>0.2</v>
      </c>
    </row>
    <row r="57" spans="1:12" hidden="1" x14ac:dyDescent="0.3">
      <c r="A57" s="122" t="s">
        <v>121</v>
      </c>
      <c r="J57" s="121">
        <v>0.25</v>
      </c>
    </row>
    <row r="58" spans="1:12" hidden="1" x14ac:dyDescent="0.3">
      <c r="A58" s="122" t="s">
        <v>122</v>
      </c>
      <c r="J58" s="121">
        <v>0.3</v>
      </c>
    </row>
    <row r="59" spans="1:12" hidden="1" x14ac:dyDescent="0.3">
      <c r="A59" s="122" t="s">
        <v>123</v>
      </c>
      <c r="J59" s="121">
        <v>0.33</v>
      </c>
    </row>
    <row r="60" spans="1:12" hidden="1" x14ac:dyDescent="0.3">
      <c r="A60" s="122" t="s">
        <v>124</v>
      </c>
      <c r="J60" s="121">
        <v>0.34</v>
      </c>
    </row>
    <row r="61" spans="1:12" hidden="1" x14ac:dyDescent="0.3">
      <c r="A61" s="122" t="s">
        <v>125</v>
      </c>
      <c r="J61" s="121">
        <v>0.35</v>
      </c>
    </row>
    <row r="62" spans="1:12" hidden="1" x14ac:dyDescent="0.3">
      <c r="A62" s="122" t="s">
        <v>126</v>
      </c>
      <c r="J62" s="121">
        <v>0.4</v>
      </c>
    </row>
    <row r="63" spans="1:12" hidden="1" x14ac:dyDescent="0.3">
      <c r="A63" s="122" t="s">
        <v>127</v>
      </c>
      <c r="J63" s="121">
        <v>0.45</v>
      </c>
    </row>
    <row r="64" spans="1:12" hidden="1" x14ac:dyDescent="0.3">
      <c r="A64" s="122" t="s">
        <v>128</v>
      </c>
      <c r="J64" s="121">
        <v>0.5</v>
      </c>
    </row>
    <row r="65" spans="1:10" hidden="1" x14ac:dyDescent="0.3">
      <c r="A65" s="122" t="s">
        <v>129</v>
      </c>
      <c r="J65" s="121">
        <v>0.55000000000000004</v>
      </c>
    </row>
    <row r="66" spans="1:10" hidden="1" x14ac:dyDescent="0.3">
      <c r="A66" s="122" t="s">
        <v>130</v>
      </c>
      <c r="J66" s="121">
        <v>0.6</v>
      </c>
    </row>
    <row r="67" spans="1:10" hidden="1" x14ac:dyDescent="0.3">
      <c r="A67" s="122" t="s">
        <v>131</v>
      </c>
      <c r="J67" s="121">
        <v>0.65</v>
      </c>
    </row>
    <row r="68" spans="1:10" hidden="1" x14ac:dyDescent="0.3">
      <c r="A68" s="122" t="s">
        <v>132</v>
      </c>
      <c r="J68" s="121">
        <v>0.7</v>
      </c>
    </row>
    <row r="69" spans="1:10" hidden="1" x14ac:dyDescent="0.3">
      <c r="A69" s="122" t="s">
        <v>133</v>
      </c>
      <c r="J69" s="121">
        <v>0.75</v>
      </c>
    </row>
    <row r="70" spans="1:10" hidden="1" x14ac:dyDescent="0.3">
      <c r="A70" s="122" t="s">
        <v>134</v>
      </c>
      <c r="J70" s="121">
        <v>0.8</v>
      </c>
    </row>
    <row r="71" spans="1:10" hidden="1" x14ac:dyDescent="0.3">
      <c r="A71" s="122" t="s">
        <v>135</v>
      </c>
      <c r="J71" s="121">
        <v>0.85</v>
      </c>
    </row>
    <row r="72" spans="1:10" hidden="1" x14ac:dyDescent="0.3">
      <c r="A72" s="122" t="s">
        <v>136</v>
      </c>
      <c r="J72" s="121">
        <v>0.9</v>
      </c>
    </row>
    <row r="73" spans="1:10" hidden="1" x14ac:dyDescent="0.3">
      <c r="A73" s="122" t="s">
        <v>137</v>
      </c>
      <c r="J73" s="121">
        <v>0.95</v>
      </c>
    </row>
    <row r="74" spans="1:10" hidden="1" x14ac:dyDescent="0.3">
      <c r="A74" s="122" t="s">
        <v>138</v>
      </c>
      <c r="J74" s="121">
        <v>1</v>
      </c>
    </row>
    <row r="75" spans="1:10" hidden="1" x14ac:dyDescent="0.3">
      <c r="A75" s="122" t="s">
        <v>139</v>
      </c>
    </row>
    <row r="76" spans="1:10" hidden="1" x14ac:dyDescent="0.3">
      <c r="A76" s="122" t="s">
        <v>140</v>
      </c>
    </row>
    <row r="77" spans="1:10" hidden="1" x14ac:dyDescent="0.3">
      <c r="A77" s="122" t="s">
        <v>141</v>
      </c>
    </row>
    <row r="78" spans="1:10" hidden="1" x14ac:dyDescent="0.3">
      <c r="A78" s="122" t="s">
        <v>142</v>
      </c>
    </row>
    <row r="79" spans="1:10" hidden="1" x14ac:dyDescent="0.3">
      <c r="A79" s="122" t="s">
        <v>143</v>
      </c>
    </row>
    <row r="80" spans="1:10" hidden="1" x14ac:dyDescent="0.3">
      <c r="A80" s="122" t="s">
        <v>144</v>
      </c>
    </row>
    <row r="81" spans="1:1" hidden="1" x14ac:dyDescent="0.3">
      <c r="A81" s="122" t="s">
        <v>145</v>
      </c>
    </row>
    <row r="82" spans="1:1" hidden="1" x14ac:dyDescent="0.3">
      <c r="A82" s="122" t="s">
        <v>146</v>
      </c>
    </row>
    <row r="83" spans="1:1" hidden="1" x14ac:dyDescent="0.3">
      <c r="A83" s="122" t="s">
        <v>147</v>
      </c>
    </row>
    <row r="84" spans="1:1" hidden="1" x14ac:dyDescent="0.3">
      <c r="A84" s="122" t="s">
        <v>148</v>
      </c>
    </row>
    <row r="85" spans="1:1" hidden="1" x14ac:dyDescent="0.3">
      <c r="A85" s="122" t="s">
        <v>149</v>
      </c>
    </row>
    <row r="86" spans="1:1" hidden="1" x14ac:dyDescent="0.3">
      <c r="A86" s="122" t="s">
        <v>150</v>
      </c>
    </row>
    <row r="87" spans="1:1" hidden="1" x14ac:dyDescent="0.3">
      <c r="A87" s="122" t="s">
        <v>151</v>
      </c>
    </row>
    <row r="88" spans="1:1" hidden="1" x14ac:dyDescent="0.3">
      <c r="A88" s="122" t="s">
        <v>152</v>
      </c>
    </row>
    <row r="89" spans="1:1" hidden="1" x14ac:dyDescent="0.3">
      <c r="A89" s="122" t="s">
        <v>153</v>
      </c>
    </row>
    <row r="90" spans="1:1" hidden="1" x14ac:dyDescent="0.3">
      <c r="A90" s="122" t="s">
        <v>154</v>
      </c>
    </row>
    <row r="91" spans="1:1" hidden="1" x14ac:dyDescent="0.3">
      <c r="A91" s="122" t="s">
        <v>155</v>
      </c>
    </row>
    <row r="92" spans="1:1" hidden="1" x14ac:dyDescent="0.3">
      <c r="A92" s="122" t="s">
        <v>156</v>
      </c>
    </row>
    <row r="93" spans="1:1" hidden="1" x14ac:dyDescent="0.3">
      <c r="A93" s="122" t="s">
        <v>157</v>
      </c>
    </row>
    <row r="94" spans="1:1" hidden="1" x14ac:dyDescent="0.3">
      <c r="A94" s="122" t="s">
        <v>158</v>
      </c>
    </row>
    <row r="95" spans="1:1" hidden="1" x14ac:dyDescent="0.3">
      <c r="A95" s="122" t="s">
        <v>159</v>
      </c>
    </row>
    <row r="96" spans="1:1" hidden="1" x14ac:dyDescent="0.3">
      <c r="A96" s="122" t="s">
        <v>160</v>
      </c>
    </row>
    <row r="97" spans="1:1" hidden="1" x14ac:dyDescent="0.3">
      <c r="A97" s="122" t="s">
        <v>161</v>
      </c>
    </row>
    <row r="98" spans="1:1" hidden="1" x14ac:dyDescent="0.3">
      <c r="A98" s="122" t="s">
        <v>162</v>
      </c>
    </row>
    <row r="99" spans="1:1" hidden="1" x14ac:dyDescent="0.3">
      <c r="A99" s="122" t="s">
        <v>163</v>
      </c>
    </row>
    <row r="100" spans="1:1" hidden="1" x14ac:dyDescent="0.3">
      <c r="A100" s="122" t="s">
        <v>164</v>
      </c>
    </row>
    <row r="101" spans="1:1" hidden="1" x14ac:dyDescent="0.3">
      <c r="A101" s="122" t="s">
        <v>165</v>
      </c>
    </row>
    <row r="102" spans="1:1" hidden="1" x14ac:dyDescent="0.3">
      <c r="A102" s="122" t="s">
        <v>166</v>
      </c>
    </row>
    <row r="103" spans="1:1" hidden="1" x14ac:dyDescent="0.3">
      <c r="A103" s="122" t="s">
        <v>167</v>
      </c>
    </row>
    <row r="104" spans="1:1" hidden="1" x14ac:dyDescent="0.3">
      <c r="A104" s="122" t="s">
        <v>168</v>
      </c>
    </row>
    <row r="105" spans="1:1" hidden="1" x14ac:dyDescent="0.3">
      <c r="A105" s="122" t="s">
        <v>169</v>
      </c>
    </row>
    <row r="106" spans="1:1" hidden="1" x14ac:dyDescent="0.3">
      <c r="A106" s="122" t="s">
        <v>170</v>
      </c>
    </row>
    <row r="107" spans="1:1" hidden="1" x14ac:dyDescent="0.3">
      <c r="A107" s="122" t="s">
        <v>171</v>
      </c>
    </row>
    <row r="108" spans="1:1" hidden="1" x14ac:dyDescent="0.3">
      <c r="A108" s="122" t="s">
        <v>172</v>
      </c>
    </row>
    <row r="109" spans="1:1" hidden="1" x14ac:dyDescent="0.3">
      <c r="A109" s="122" t="s">
        <v>173</v>
      </c>
    </row>
    <row r="110" spans="1:1" hidden="1" x14ac:dyDescent="0.3">
      <c r="A110" s="122" t="s">
        <v>174</v>
      </c>
    </row>
    <row r="111" spans="1:1" hidden="1" x14ac:dyDescent="0.3">
      <c r="A111" s="122" t="s">
        <v>175</v>
      </c>
    </row>
    <row r="112" spans="1:1" hidden="1" x14ac:dyDescent="0.3">
      <c r="A112" s="122" t="s">
        <v>176</v>
      </c>
    </row>
    <row r="113" spans="1:1" hidden="1" x14ac:dyDescent="0.3">
      <c r="A113" s="122" t="s">
        <v>177</v>
      </c>
    </row>
    <row r="114" spans="1:1" hidden="1" x14ac:dyDescent="0.3">
      <c r="A114" s="122" t="s">
        <v>178</v>
      </c>
    </row>
    <row r="115" spans="1:1" hidden="1" x14ac:dyDescent="0.3">
      <c r="A115" s="122" t="s">
        <v>179</v>
      </c>
    </row>
    <row r="116" spans="1:1" hidden="1" x14ac:dyDescent="0.3">
      <c r="A116" s="122" t="s">
        <v>180</v>
      </c>
    </row>
    <row r="117" spans="1:1" hidden="1" x14ac:dyDescent="0.3">
      <c r="A117" s="122" t="s">
        <v>181</v>
      </c>
    </row>
    <row r="118" spans="1:1" hidden="1" x14ac:dyDescent="0.3">
      <c r="A118" s="122" t="s">
        <v>182</v>
      </c>
    </row>
    <row r="119" spans="1:1" hidden="1" x14ac:dyDescent="0.3">
      <c r="A119" s="122" t="s">
        <v>183</v>
      </c>
    </row>
    <row r="120" spans="1:1" hidden="1" x14ac:dyDescent="0.3">
      <c r="A120" s="122" t="s">
        <v>184</v>
      </c>
    </row>
    <row r="121" spans="1:1" hidden="1" x14ac:dyDescent="0.3">
      <c r="A121" s="122" t="s">
        <v>185</v>
      </c>
    </row>
    <row r="122" spans="1:1" hidden="1" x14ac:dyDescent="0.3">
      <c r="A122" s="122" t="s">
        <v>186</v>
      </c>
    </row>
    <row r="123" spans="1:1" hidden="1" x14ac:dyDescent="0.3">
      <c r="A123" s="122" t="s">
        <v>187</v>
      </c>
    </row>
    <row r="124" spans="1:1" hidden="1" x14ac:dyDescent="0.3">
      <c r="A124" s="122" t="s">
        <v>188</v>
      </c>
    </row>
    <row r="125" spans="1:1" hidden="1" x14ac:dyDescent="0.3">
      <c r="A125" s="122" t="s">
        <v>189</v>
      </c>
    </row>
    <row r="126" spans="1:1" hidden="1" x14ac:dyDescent="0.3">
      <c r="A126" s="122" t="s">
        <v>190</v>
      </c>
    </row>
    <row r="127" spans="1:1" hidden="1" x14ac:dyDescent="0.3">
      <c r="A127" s="122" t="s">
        <v>191</v>
      </c>
    </row>
    <row r="128" spans="1:1" hidden="1" x14ac:dyDescent="0.3">
      <c r="A128" s="122" t="s">
        <v>192</v>
      </c>
    </row>
    <row r="129" spans="1:1" hidden="1" x14ac:dyDescent="0.3">
      <c r="A129" s="122" t="s">
        <v>193</v>
      </c>
    </row>
    <row r="130" spans="1:1" hidden="1" x14ac:dyDescent="0.3">
      <c r="A130" s="122" t="s">
        <v>194</v>
      </c>
    </row>
    <row r="131" spans="1:1" hidden="1" x14ac:dyDescent="0.3">
      <c r="A131" s="122" t="s">
        <v>195</v>
      </c>
    </row>
    <row r="132" spans="1:1" hidden="1" x14ac:dyDescent="0.3">
      <c r="A132" s="122" t="s">
        <v>196</v>
      </c>
    </row>
    <row r="133" spans="1:1" hidden="1" x14ac:dyDescent="0.3">
      <c r="A133" s="122" t="s">
        <v>197</v>
      </c>
    </row>
    <row r="134" spans="1:1" hidden="1" x14ac:dyDescent="0.3">
      <c r="A134" s="122" t="s">
        <v>198</v>
      </c>
    </row>
    <row r="135" spans="1:1" hidden="1" x14ac:dyDescent="0.3">
      <c r="A135" s="122" t="s">
        <v>199</v>
      </c>
    </row>
    <row r="136" spans="1:1" hidden="1" x14ac:dyDescent="0.3">
      <c r="A136" s="122" t="s">
        <v>200</v>
      </c>
    </row>
    <row r="137" spans="1:1" hidden="1" x14ac:dyDescent="0.3">
      <c r="A137" s="122" t="s">
        <v>201</v>
      </c>
    </row>
    <row r="138" spans="1:1" hidden="1" x14ac:dyDescent="0.3">
      <c r="A138" s="122" t="s">
        <v>202</v>
      </c>
    </row>
    <row r="139" spans="1:1" hidden="1" x14ac:dyDescent="0.3">
      <c r="A139" s="122" t="s">
        <v>203</v>
      </c>
    </row>
    <row r="140" spans="1:1" hidden="1" x14ac:dyDescent="0.3">
      <c r="A140" s="122" t="s">
        <v>204</v>
      </c>
    </row>
    <row r="141" spans="1:1" hidden="1" x14ac:dyDescent="0.3">
      <c r="A141" s="122" t="s">
        <v>205</v>
      </c>
    </row>
    <row r="142" spans="1:1" hidden="1" x14ac:dyDescent="0.3">
      <c r="A142" s="122" t="s">
        <v>206</v>
      </c>
    </row>
    <row r="143" spans="1:1" hidden="1" x14ac:dyDescent="0.3">
      <c r="A143" s="122" t="s">
        <v>207</v>
      </c>
    </row>
    <row r="144" spans="1:1" hidden="1" x14ac:dyDescent="0.3">
      <c r="A144" s="122" t="s">
        <v>208</v>
      </c>
    </row>
    <row r="145" spans="1:1" hidden="1" x14ac:dyDescent="0.3">
      <c r="A145" s="122" t="s">
        <v>209</v>
      </c>
    </row>
    <row r="146" spans="1:1" hidden="1" x14ac:dyDescent="0.3">
      <c r="A146" s="122" t="s">
        <v>210</v>
      </c>
    </row>
    <row r="147" spans="1:1" hidden="1" x14ac:dyDescent="0.3">
      <c r="A147" s="122" t="s">
        <v>211</v>
      </c>
    </row>
    <row r="148" spans="1:1" hidden="1" x14ac:dyDescent="0.3">
      <c r="A148" s="122" t="s">
        <v>212</v>
      </c>
    </row>
    <row r="149" spans="1:1" hidden="1" x14ac:dyDescent="0.3">
      <c r="A149" s="122" t="s">
        <v>213</v>
      </c>
    </row>
    <row r="150" spans="1:1" hidden="1" x14ac:dyDescent="0.3">
      <c r="A150" s="122" t="s">
        <v>214</v>
      </c>
    </row>
    <row r="151" spans="1:1" hidden="1" x14ac:dyDescent="0.3">
      <c r="A151" s="122" t="s">
        <v>215</v>
      </c>
    </row>
    <row r="152" spans="1:1" hidden="1" x14ac:dyDescent="0.3">
      <c r="A152" s="122" t="s">
        <v>216</v>
      </c>
    </row>
    <row r="153" spans="1:1" hidden="1" x14ac:dyDescent="0.3">
      <c r="A153" s="122" t="s">
        <v>217</v>
      </c>
    </row>
    <row r="154" spans="1:1" hidden="1" x14ac:dyDescent="0.3">
      <c r="A154" s="122" t="s">
        <v>218</v>
      </c>
    </row>
    <row r="155" spans="1:1" hidden="1" x14ac:dyDescent="0.3">
      <c r="A155" s="122" t="s">
        <v>219</v>
      </c>
    </row>
    <row r="156" spans="1:1" hidden="1" x14ac:dyDescent="0.3">
      <c r="A156" s="122" t="s">
        <v>220</v>
      </c>
    </row>
    <row r="157" spans="1:1" hidden="1" x14ac:dyDescent="0.3">
      <c r="A157" s="122" t="s">
        <v>221</v>
      </c>
    </row>
    <row r="158" spans="1:1" hidden="1" x14ac:dyDescent="0.3">
      <c r="A158" s="122" t="s">
        <v>222</v>
      </c>
    </row>
    <row r="159" spans="1:1" hidden="1" x14ac:dyDescent="0.3">
      <c r="A159" s="122" t="s">
        <v>223</v>
      </c>
    </row>
    <row r="160" spans="1:1" hidden="1" x14ac:dyDescent="0.3">
      <c r="A160" s="122" t="s">
        <v>224</v>
      </c>
    </row>
    <row r="161" spans="1:1" hidden="1" x14ac:dyDescent="0.3">
      <c r="A161" s="122" t="s">
        <v>225</v>
      </c>
    </row>
    <row r="162" spans="1:1" hidden="1" x14ac:dyDescent="0.3">
      <c r="A162" s="122" t="s">
        <v>226</v>
      </c>
    </row>
    <row r="163" spans="1:1" hidden="1" x14ac:dyDescent="0.3">
      <c r="A163" s="122" t="s">
        <v>227</v>
      </c>
    </row>
    <row r="164" spans="1:1" hidden="1" x14ac:dyDescent="0.3">
      <c r="A164" s="122" t="s">
        <v>228</v>
      </c>
    </row>
    <row r="165" spans="1:1" hidden="1" x14ac:dyDescent="0.3">
      <c r="A165" s="122" t="s">
        <v>229</v>
      </c>
    </row>
    <row r="166" spans="1:1" hidden="1" x14ac:dyDescent="0.3">
      <c r="A166" s="123" t="s">
        <v>230</v>
      </c>
    </row>
    <row r="167" spans="1:1" hidden="1" x14ac:dyDescent="0.3">
      <c r="A167" s="122" t="s">
        <v>231</v>
      </c>
    </row>
    <row r="168" spans="1:1" hidden="1" x14ac:dyDescent="0.3">
      <c r="A168" s="122" t="s">
        <v>232</v>
      </c>
    </row>
    <row r="169" spans="1:1" hidden="1" x14ac:dyDescent="0.3">
      <c r="A169" s="122" t="s">
        <v>233</v>
      </c>
    </row>
    <row r="170" spans="1:1" hidden="1" x14ac:dyDescent="0.3">
      <c r="A170" s="122" t="s">
        <v>234</v>
      </c>
    </row>
    <row r="171" spans="1:1" hidden="1" x14ac:dyDescent="0.3">
      <c r="A171" s="122" t="s">
        <v>235</v>
      </c>
    </row>
    <row r="172" spans="1:1" hidden="1" x14ac:dyDescent="0.3">
      <c r="A172" s="122" t="s">
        <v>236</v>
      </c>
    </row>
    <row r="173" spans="1:1" hidden="1" x14ac:dyDescent="0.3">
      <c r="A173" s="122" t="s">
        <v>237</v>
      </c>
    </row>
    <row r="174" spans="1:1" hidden="1" x14ac:dyDescent="0.3">
      <c r="A174" s="122" t="s">
        <v>238</v>
      </c>
    </row>
    <row r="175" spans="1:1" hidden="1" x14ac:dyDescent="0.3">
      <c r="A175" s="122" t="s">
        <v>239</v>
      </c>
    </row>
    <row r="176" spans="1:1" hidden="1" x14ac:dyDescent="0.3">
      <c r="A176" s="122" t="s">
        <v>240</v>
      </c>
    </row>
    <row r="177" spans="1:1" hidden="1" x14ac:dyDescent="0.3">
      <c r="A177" s="122" t="s">
        <v>241</v>
      </c>
    </row>
    <row r="178" spans="1:1" hidden="1" x14ac:dyDescent="0.3">
      <c r="A178" s="34" t="s">
        <v>242</v>
      </c>
    </row>
    <row r="179" spans="1:1" hidden="1" x14ac:dyDescent="0.3">
      <c r="A179" s="122" t="s">
        <v>243</v>
      </c>
    </row>
    <row r="180" spans="1:1" hidden="1" x14ac:dyDescent="0.3">
      <c r="A180" s="122" t="s">
        <v>244</v>
      </c>
    </row>
    <row r="181" spans="1:1" hidden="1" x14ac:dyDescent="0.3">
      <c r="A181" s="122" t="s">
        <v>245</v>
      </c>
    </row>
    <row r="182" spans="1:1" hidden="1" x14ac:dyDescent="0.3">
      <c r="A182" s="122" t="s">
        <v>246</v>
      </c>
    </row>
    <row r="183" spans="1:1" hidden="1" x14ac:dyDescent="0.3">
      <c r="A183" s="122" t="s">
        <v>247</v>
      </c>
    </row>
    <row r="184" spans="1:1" hidden="1" x14ac:dyDescent="0.3">
      <c r="A184" s="122" t="s">
        <v>248</v>
      </c>
    </row>
    <row r="185" spans="1:1" hidden="1" x14ac:dyDescent="0.3">
      <c r="A185" s="122" t="s">
        <v>249</v>
      </c>
    </row>
    <row r="186" spans="1:1" hidden="1" x14ac:dyDescent="0.3">
      <c r="A186" s="122" t="s">
        <v>250</v>
      </c>
    </row>
    <row r="187" spans="1:1" hidden="1" x14ac:dyDescent="0.3">
      <c r="A187" s="122" t="s">
        <v>251</v>
      </c>
    </row>
    <row r="188" spans="1:1" hidden="1" x14ac:dyDescent="0.3">
      <c r="A188" s="122" t="s">
        <v>252</v>
      </c>
    </row>
    <row r="189" spans="1:1" hidden="1" x14ac:dyDescent="0.3">
      <c r="A189" s="122" t="s">
        <v>253</v>
      </c>
    </row>
    <row r="190" spans="1:1" hidden="1" x14ac:dyDescent="0.3">
      <c r="A190" s="122" t="s">
        <v>254</v>
      </c>
    </row>
    <row r="191" spans="1:1" hidden="1" x14ac:dyDescent="0.3">
      <c r="A191" s="122" t="s">
        <v>255</v>
      </c>
    </row>
    <row r="192" spans="1:1" hidden="1" x14ac:dyDescent="0.3">
      <c r="A192" s="122" t="s">
        <v>256</v>
      </c>
    </row>
    <row r="193" spans="1:1" hidden="1" x14ac:dyDescent="0.3">
      <c r="A193" s="122" t="s">
        <v>257</v>
      </c>
    </row>
    <row r="194" spans="1:1" hidden="1" x14ac:dyDescent="0.3">
      <c r="A194" s="122" t="s">
        <v>258</v>
      </c>
    </row>
    <row r="195" spans="1:1" hidden="1" x14ac:dyDescent="0.3">
      <c r="A195" s="122" t="s">
        <v>259</v>
      </c>
    </row>
    <row r="196" spans="1:1" hidden="1" x14ac:dyDescent="0.3">
      <c r="A196" s="122" t="s">
        <v>260</v>
      </c>
    </row>
    <row r="197" spans="1:1" hidden="1" x14ac:dyDescent="0.3">
      <c r="A197" s="122" t="s">
        <v>261</v>
      </c>
    </row>
    <row r="198" spans="1:1" hidden="1" x14ac:dyDescent="0.3">
      <c r="A198" s="122" t="s">
        <v>262</v>
      </c>
    </row>
    <row r="199" spans="1:1" hidden="1" x14ac:dyDescent="0.3">
      <c r="A199" s="122" t="s">
        <v>263</v>
      </c>
    </row>
    <row r="200" spans="1:1" hidden="1" x14ac:dyDescent="0.3">
      <c r="A200" s="122" t="s">
        <v>264</v>
      </c>
    </row>
    <row r="201" spans="1:1" hidden="1" x14ac:dyDescent="0.3">
      <c r="A201" s="122" t="s">
        <v>265</v>
      </c>
    </row>
    <row r="202" spans="1:1" hidden="1" x14ac:dyDescent="0.3">
      <c r="A202" s="122" t="s">
        <v>266</v>
      </c>
    </row>
    <row r="203" spans="1:1" hidden="1" x14ac:dyDescent="0.3">
      <c r="A203" s="122" t="s">
        <v>267</v>
      </c>
    </row>
    <row r="204" spans="1:1" hidden="1" x14ac:dyDescent="0.3">
      <c r="A204" s="122" t="s">
        <v>268</v>
      </c>
    </row>
    <row r="205" spans="1:1" hidden="1" x14ac:dyDescent="0.3">
      <c r="A205" s="122" t="s">
        <v>269</v>
      </c>
    </row>
    <row r="206" spans="1:1" hidden="1" x14ac:dyDescent="0.3">
      <c r="A206" s="122" t="s">
        <v>270</v>
      </c>
    </row>
    <row r="207" spans="1:1" hidden="1" x14ac:dyDescent="0.3">
      <c r="A207" s="122" t="s">
        <v>271</v>
      </c>
    </row>
    <row r="208" spans="1:1" hidden="1" x14ac:dyDescent="0.3">
      <c r="A208" s="122" t="s">
        <v>272</v>
      </c>
    </row>
    <row r="209" spans="1:1" hidden="1" x14ac:dyDescent="0.3">
      <c r="A209" s="122" t="s">
        <v>273</v>
      </c>
    </row>
    <row r="210" spans="1:1" hidden="1" x14ac:dyDescent="0.3">
      <c r="A210" s="122" t="s">
        <v>274</v>
      </c>
    </row>
    <row r="211" spans="1:1" hidden="1" x14ac:dyDescent="0.3">
      <c r="A211" s="122" t="s">
        <v>275</v>
      </c>
    </row>
    <row r="212" spans="1:1" hidden="1" x14ac:dyDescent="0.3">
      <c r="A212" s="122" t="s">
        <v>276</v>
      </c>
    </row>
    <row r="213" spans="1:1" hidden="1" x14ac:dyDescent="0.3">
      <c r="A213" s="122" t="s">
        <v>277</v>
      </c>
    </row>
    <row r="214" spans="1:1" hidden="1" x14ac:dyDescent="0.3">
      <c r="A214" s="122" t="s">
        <v>278</v>
      </c>
    </row>
    <row r="215" spans="1:1" hidden="1" x14ac:dyDescent="0.3">
      <c r="A215" s="122" t="s">
        <v>279</v>
      </c>
    </row>
    <row r="216" spans="1:1" hidden="1" x14ac:dyDescent="0.3">
      <c r="A216" s="122" t="s">
        <v>280</v>
      </c>
    </row>
    <row r="217" spans="1:1" hidden="1" x14ac:dyDescent="0.3">
      <c r="A217" s="122" t="s">
        <v>281</v>
      </c>
    </row>
    <row r="218" spans="1:1" hidden="1" x14ac:dyDescent="0.3">
      <c r="A218" s="122" t="s">
        <v>282</v>
      </c>
    </row>
    <row r="219" spans="1:1" hidden="1" x14ac:dyDescent="0.3">
      <c r="A219" s="122" t="s">
        <v>283</v>
      </c>
    </row>
    <row r="220" spans="1:1" hidden="1" x14ac:dyDescent="0.3">
      <c r="A220" s="122" t="s">
        <v>284</v>
      </c>
    </row>
    <row r="221" spans="1:1" hidden="1" x14ac:dyDescent="0.3">
      <c r="A221" s="122" t="s">
        <v>285</v>
      </c>
    </row>
    <row r="222" spans="1:1" hidden="1" x14ac:dyDescent="0.3">
      <c r="A222" s="122" t="s">
        <v>286</v>
      </c>
    </row>
    <row r="223" spans="1:1" hidden="1" x14ac:dyDescent="0.3">
      <c r="A223" s="122" t="s">
        <v>287</v>
      </c>
    </row>
    <row r="224" spans="1:1" hidden="1" x14ac:dyDescent="0.3">
      <c r="A224" s="122" t="s">
        <v>288</v>
      </c>
    </row>
    <row r="225" spans="1:1" hidden="1" x14ac:dyDescent="0.3">
      <c r="A225" s="122" t="s">
        <v>289</v>
      </c>
    </row>
    <row r="226" spans="1:1" hidden="1" x14ac:dyDescent="0.3">
      <c r="A226" s="122" t="s">
        <v>290</v>
      </c>
    </row>
    <row r="227" spans="1:1" hidden="1" x14ac:dyDescent="0.3">
      <c r="A227" s="122" t="s">
        <v>291</v>
      </c>
    </row>
    <row r="228" spans="1:1" hidden="1" x14ac:dyDescent="0.3">
      <c r="A228" s="122" t="s">
        <v>292</v>
      </c>
    </row>
    <row r="229" spans="1:1" hidden="1" x14ac:dyDescent="0.3">
      <c r="A229" s="122" t="s">
        <v>293</v>
      </c>
    </row>
    <row r="230" spans="1:1" hidden="1" x14ac:dyDescent="0.3"/>
    <row r="231" spans="1:1" hidden="1" x14ac:dyDescent="0.3">
      <c r="A231" s="124" t="s">
        <v>294</v>
      </c>
    </row>
    <row r="232" spans="1:1" hidden="1" x14ac:dyDescent="0.3"/>
    <row r="233" spans="1:1" hidden="1" x14ac:dyDescent="0.3">
      <c r="A233" s="122" t="s">
        <v>23</v>
      </c>
    </row>
    <row r="234" spans="1:1" hidden="1" x14ac:dyDescent="0.3">
      <c r="A234" s="122" t="s">
        <v>24</v>
      </c>
    </row>
    <row r="235" spans="1:1" hidden="1" x14ac:dyDescent="0.3">
      <c r="A235" s="122" t="s">
        <v>94</v>
      </c>
    </row>
    <row r="236" spans="1:1" hidden="1" x14ac:dyDescent="0.3">
      <c r="A236" s="122" t="s">
        <v>99</v>
      </c>
    </row>
    <row r="237" spans="1:1" hidden="1" x14ac:dyDescent="0.3">
      <c r="A237" s="122" t="s">
        <v>25</v>
      </c>
    </row>
    <row r="238" spans="1:1" hidden="1" x14ac:dyDescent="0.3">
      <c r="A238" s="122" t="s">
        <v>26</v>
      </c>
    </row>
    <row r="239" spans="1:1" hidden="1" x14ac:dyDescent="0.3">
      <c r="A239" s="122" t="s">
        <v>112</v>
      </c>
    </row>
    <row r="240" spans="1:1" hidden="1" x14ac:dyDescent="0.3">
      <c r="A240" s="34" t="s">
        <v>113</v>
      </c>
    </row>
    <row r="241" spans="1:1" hidden="1" x14ac:dyDescent="0.3">
      <c r="A241" s="122" t="s">
        <v>28</v>
      </c>
    </row>
    <row r="242" spans="1:1" hidden="1" x14ac:dyDescent="0.3">
      <c r="A242" s="122" t="s">
        <v>29</v>
      </c>
    </row>
    <row r="243" spans="1:1" hidden="1" x14ac:dyDescent="0.3">
      <c r="A243" s="122" t="s">
        <v>30</v>
      </c>
    </row>
    <row r="244" spans="1:1" hidden="1" x14ac:dyDescent="0.3">
      <c r="A244" s="122" t="s">
        <v>100</v>
      </c>
    </row>
    <row r="245" spans="1:1" hidden="1" x14ac:dyDescent="0.3">
      <c r="A245" s="122" t="s">
        <v>31</v>
      </c>
    </row>
    <row r="246" spans="1:1" hidden="1" x14ac:dyDescent="0.3">
      <c r="A246" s="122" t="s">
        <v>32</v>
      </c>
    </row>
    <row r="247" spans="1:1" hidden="1" x14ac:dyDescent="0.3">
      <c r="A247" s="122" t="s">
        <v>89</v>
      </c>
    </row>
    <row r="248" spans="1:1" hidden="1" x14ac:dyDescent="0.3">
      <c r="A248" s="122" t="s">
        <v>33</v>
      </c>
    </row>
    <row r="249" spans="1:1" hidden="1" x14ac:dyDescent="0.3">
      <c r="A249" s="122" t="s">
        <v>114</v>
      </c>
    </row>
    <row r="250" spans="1:1" hidden="1" x14ac:dyDescent="0.3">
      <c r="A250" s="122" t="s">
        <v>34</v>
      </c>
    </row>
    <row r="251" spans="1:1" hidden="1" x14ac:dyDescent="0.3">
      <c r="A251" s="122" t="s">
        <v>35</v>
      </c>
    </row>
    <row r="252" spans="1:1" hidden="1" x14ac:dyDescent="0.3">
      <c r="A252" s="122" t="s">
        <v>90</v>
      </c>
    </row>
    <row r="253" spans="1:1" ht="14.25" hidden="1" customHeight="1" x14ac:dyDescent="0.3">
      <c r="A253" s="122" t="s">
        <v>36</v>
      </c>
    </row>
    <row r="254" spans="1:1" hidden="1" x14ac:dyDescent="0.3">
      <c r="A254" s="122" t="s">
        <v>295</v>
      </c>
    </row>
    <row r="255" spans="1:1" hidden="1" x14ac:dyDescent="0.3">
      <c r="A255" s="122" t="s">
        <v>37</v>
      </c>
    </row>
    <row r="256" spans="1:1" hidden="1" x14ac:dyDescent="0.3">
      <c r="A256" s="122" t="s">
        <v>38</v>
      </c>
    </row>
    <row r="257" spans="1:1" hidden="1" x14ac:dyDescent="0.3">
      <c r="A257" s="122" t="s">
        <v>39</v>
      </c>
    </row>
    <row r="258" spans="1:1" hidden="1" x14ac:dyDescent="0.3">
      <c r="A258" s="122" t="s">
        <v>40</v>
      </c>
    </row>
    <row r="259" spans="1:1" hidden="1" x14ac:dyDescent="0.3">
      <c r="A259" s="122" t="s">
        <v>41</v>
      </c>
    </row>
    <row r="260" spans="1:1" hidden="1" x14ac:dyDescent="0.3">
      <c r="A260" s="122" t="s">
        <v>42</v>
      </c>
    </row>
    <row r="261" spans="1:1" hidden="1" x14ac:dyDescent="0.3">
      <c r="A261" s="122" t="s">
        <v>43</v>
      </c>
    </row>
    <row r="262" spans="1:1" hidden="1" x14ac:dyDescent="0.3">
      <c r="A262" s="122" t="s">
        <v>44</v>
      </c>
    </row>
    <row r="263" spans="1:1" hidden="1" x14ac:dyDescent="0.3">
      <c r="A263" s="122" t="s">
        <v>45</v>
      </c>
    </row>
    <row r="264" spans="1:1" hidden="1" x14ac:dyDescent="0.3">
      <c r="A264" s="122" t="s">
        <v>46</v>
      </c>
    </row>
    <row r="265" spans="1:1" hidden="1" x14ac:dyDescent="0.3">
      <c r="A265" s="122" t="s">
        <v>47</v>
      </c>
    </row>
    <row r="266" spans="1:1" hidden="1" x14ac:dyDescent="0.3">
      <c r="A266" s="122" t="s">
        <v>48</v>
      </c>
    </row>
    <row r="267" spans="1:1" hidden="1" x14ac:dyDescent="0.3">
      <c r="A267" s="122" t="s">
        <v>49</v>
      </c>
    </row>
    <row r="268" spans="1:1" hidden="1" x14ac:dyDescent="0.3">
      <c r="A268" s="122" t="s">
        <v>50</v>
      </c>
    </row>
    <row r="269" spans="1:1" hidden="1" x14ac:dyDescent="0.3">
      <c r="A269" s="122" t="s">
        <v>296</v>
      </c>
    </row>
    <row r="270" spans="1:1" hidden="1" x14ac:dyDescent="0.3">
      <c r="A270" s="122" t="s">
        <v>115</v>
      </c>
    </row>
    <row r="271" spans="1:1" hidden="1" x14ac:dyDescent="0.3">
      <c r="A271" s="122" t="s">
        <v>51</v>
      </c>
    </row>
    <row r="272" spans="1:1" hidden="1" x14ac:dyDescent="0.3">
      <c r="A272" s="122" t="s">
        <v>52</v>
      </c>
    </row>
    <row r="273" spans="1:1" hidden="1" x14ac:dyDescent="0.3">
      <c r="A273" s="122" t="s">
        <v>53</v>
      </c>
    </row>
    <row r="274" spans="1:1" hidden="1" x14ac:dyDescent="0.3">
      <c r="A274" s="122" t="s">
        <v>54</v>
      </c>
    </row>
    <row r="275" spans="1:1" hidden="1" x14ac:dyDescent="0.3">
      <c r="A275" s="122" t="s">
        <v>55</v>
      </c>
    </row>
    <row r="276" spans="1:1" hidden="1" x14ac:dyDescent="0.3">
      <c r="A276" s="122" t="s">
        <v>56</v>
      </c>
    </row>
    <row r="277" spans="1:1" hidden="1" x14ac:dyDescent="0.3">
      <c r="A277" s="122" t="s">
        <v>57</v>
      </c>
    </row>
    <row r="278" spans="1:1" hidden="1" x14ac:dyDescent="0.3">
      <c r="A278" s="122" t="s">
        <v>297</v>
      </c>
    </row>
    <row r="279" spans="1:1" hidden="1" x14ac:dyDescent="0.3">
      <c r="A279" s="122" t="s">
        <v>80</v>
      </c>
    </row>
    <row r="280" spans="1:1" hidden="1" x14ac:dyDescent="0.3">
      <c r="A280" s="122" t="s">
        <v>298</v>
      </c>
    </row>
    <row r="281" spans="1:1" hidden="1" x14ac:dyDescent="0.3">
      <c r="A281" s="122" t="s">
        <v>58</v>
      </c>
    </row>
    <row r="282" spans="1:1" hidden="1" x14ac:dyDescent="0.3">
      <c r="A282" s="122" t="s">
        <v>59</v>
      </c>
    </row>
    <row r="283" spans="1:1" hidden="1" x14ac:dyDescent="0.3">
      <c r="A283" s="122" t="s">
        <v>78</v>
      </c>
    </row>
    <row r="284" spans="1:1" hidden="1" x14ac:dyDescent="0.3">
      <c r="A284" s="122" t="s">
        <v>83</v>
      </c>
    </row>
    <row r="285" spans="1:1" hidden="1" x14ac:dyDescent="0.3">
      <c r="A285" s="122" t="s">
        <v>299</v>
      </c>
    </row>
    <row r="286" spans="1:1" hidden="1" x14ac:dyDescent="0.3">
      <c r="A286" s="122" t="s">
        <v>60</v>
      </c>
    </row>
    <row r="287" spans="1:1" hidden="1" x14ac:dyDescent="0.3">
      <c r="A287" s="122" t="s">
        <v>91</v>
      </c>
    </row>
    <row r="288" spans="1:1" hidden="1" x14ac:dyDescent="0.3">
      <c r="A288" s="122" t="s">
        <v>61</v>
      </c>
    </row>
    <row r="289" spans="1:1" hidden="1" x14ac:dyDescent="0.3">
      <c r="A289" s="122" t="s">
        <v>300</v>
      </c>
    </row>
    <row r="290" spans="1:1" hidden="1" x14ac:dyDescent="0.3">
      <c r="A290" s="122" t="s">
        <v>62</v>
      </c>
    </row>
    <row r="291" spans="1:1" hidden="1" x14ac:dyDescent="0.3">
      <c r="A291" s="122" t="s">
        <v>63</v>
      </c>
    </row>
    <row r="292" spans="1:1" hidden="1" x14ac:dyDescent="0.3">
      <c r="A292" s="122" t="s">
        <v>301</v>
      </c>
    </row>
    <row r="293" spans="1:1" hidden="1" x14ac:dyDescent="0.3">
      <c r="A293" s="122" t="s">
        <v>64</v>
      </c>
    </row>
    <row r="294" spans="1:1" hidden="1" x14ac:dyDescent="0.3">
      <c r="A294" s="122" t="s">
        <v>116</v>
      </c>
    </row>
    <row r="295" spans="1:1" hidden="1" x14ac:dyDescent="0.3">
      <c r="A295" s="122" t="s">
        <v>302</v>
      </c>
    </row>
    <row r="296" spans="1:1" hidden="1" x14ac:dyDescent="0.3">
      <c r="A296" s="122" t="s">
        <v>65</v>
      </c>
    </row>
    <row r="297" spans="1:1" hidden="1" x14ac:dyDescent="0.3">
      <c r="A297" s="122" t="s">
        <v>66</v>
      </c>
    </row>
    <row r="298" spans="1:1" hidden="1" x14ac:dyDescent="0.3">
      <c r="A298" s="122" t="s">
        <v>117</v>
      </c>
    </row>
    <row r="299" spans="1:1" hidden="1" x14ac:dyDescent="0.3">
      <c r="A299" s="122" t="s">
        <v>67</v>
      </c>
    </row>
    <row r="300" spans="1:1" hidden="1" x14ac:dyDescent="0.3">
      <c r="A300" s="122" t="s">
        <v>68</v>
      </c>
    </row>
    <row r="301" spans="1:1" hidden="1" x14ac:dyDescent="0.3">
      <c r="A301" s="122" t="s">
        <v>93</v>
      </c>
    </row>
    <row r="302" spans="1:1" hidden="1" x14ac:dyDescent="0.3">
      <c r="A302" s="122" t="s">
        <v>69</v>
      </c>
    </row>
    <row r="303" spans="1:1" hidden="1" x14ac:dyDescent="0.3">
      <c r="A303" s="122" t="s">
        <v>79</v>
      </c>
    </row>
    <row r="304" spans="1:1" hidden="1" x14ac:dyDescent="0.3">
      <c r="A304" s="122" t="s">
        <v>70</v>
      </c>
    </row>
    <row r="305" spans="1:1" hidden="1" x14ac:dyDescent="0.3">
      <c r="A305" s="122" t="s">
        <v>303</v>
      </c>
    </row>
    <row r="306" spans="1:1" hidden="1" x14ac:dyDescent="0.3">
      <c r="A306" s="122" t="s">
        <v>71</v>
      </c>
    </row>
    <row r="307" spans="1:1" hidden="1" x14ac:dyDescent="0.3">
      <c r="A307" s="122" t="s">
        <v>72</v>
      </c>
    </row>
    <row r="308" spans="1:1" hidden="1" x14ac:dyDescent="0.3">
      <c r="A308" s="122" t="s">
        <v>82</v>
      </c>
    </row>
    <row r="309" spans="1:1" hidden="1" x14ac:dyDescent="0.3">
      <c r="A309" s="122" t="s">
        <v>73</v>
      </c>
    </row>
    <row r="310" spans="1:1" hidden="1" x14ac:dyDescent="0.3">
      <c r="A310" s="122" t="s">
        <v>304</v>
      </c>
    </row>
    <row r="311" spans="1:1" hidden="1" x14ac:dyDescent="0.3">
      <c r="A311" s="122" t="s">
        <v>95</v>
      </c>
    </row>
    <row r="312" spans="1:1" hidden="1" x14ac:dyDescent="0.3">
      <c r="A312" s="122" t="s">
        <v>305</v>
      </c>
    </row>
    <row r="313" spans="1:1" hidden="1" x14ac:dyDescent="0.3">
      <c r="A313" s="122" t="s">
        <v>306</v>
      </c>
    </row>
    <row r="314" spans="1:1" hidden="1" x14ac:dyDescent="0.3">
      <c r="A314" s="123" t="s">
        <v>74</v>
      </c>
    </row>
    <row r="315" spans="1:1" hidden="1" x14ac:dyDescent="0.3">
      <c r="A315" s="34" t="s">
        <v>101</v>
      </c>
    </row>
    <row r="316" spans="1:1" hidden="1" x14ac:dyDescent="0.3">
      <c r="A316" s="122" t="s">
        <v>27</v>
      </c>
    </row>
    <row r="317" spans="1:1" hidden="1" x14ac:dyDescent="0.3">
      <c r="A317" s="34" t="s">
        <v>307</v>
      </c>
    </row>
    <row r="318" spans="1:1" hidden="1" x14ac:dyDescent="0.3">
      <c r="A318" s="34" t="s">
        <v>308</v>
      </c>
    </row>
  </sheetData>
  <sheetProtection selectLockedCells="1"/>
  <mergeCells count="27">
    <mergeCell ref="A1:L1"/>
    <mergeCell ref="A2:L2"/>
    <mergeCell ref="B9:C9"/>
    <mergeCell ref="J10:K10"/>
    <mergeCell ref="A11:C11"/>
    <mergeCell ref="J6:K6"/>
    <mergeCell ref="J8:K8"/>
    <mergeCell ref="A49:L49"/>
    <mergeCell ref="A50:L50"/>
    <mergeCell ref="B48:L48"/>
    <mergeCell ref="A46:M46"/>
    <mergeCell ref="A39:C39"/>
    <mergeCell ref="A42:C42"/>
    <mergeCell ref="A40:C40"/>
    <mergeCell ref="A43:C43"/>
    <mergeCell ref="B47:L47"/>
    <mergeCell ref="A45:N45"/>
    <mergeCell ref="J37:L37"/>
    <mergeCell ref="A44:L44"/>
    <mergeCell ref="B37:C37"/>
    <mergeCell ref="C38:J38"/>
    <mergeCell ref="A12:L12"/>
    <mergeCell ref="A33:L33"/>
    <mergeCell ref="B35:C35"/>
    <mergeCell ref="J35:L35"/>
    <mergeCell ref="B36:C36"/>
    <mergeCell ref="J36:L36"/>
  </mergeCells>
  <phoneticPr fontId="1" type="noConversion"/>
  <dataValidations count="5">
    <dataValidation type="date" allowBlank="1" showInputMessage="1" showErrorMessage="1" errorTitle="Invalid Date Entered" error="You have entered a date that does not fall within this payperiod. _x000a__x000a__x000a_?'s call 719.255.3464 or e-mail sepayrol@uccs.edu" sqref="A14:A32" xr:uid="{00000000-0002-0000-0300-000000000000}">
      <formula1>46292</formula1>
      <formula2>46305</formula2>
    </dataValidation>
    <dataValidation type="textLength" operator="equal" allowBlank="1" showInputMessage="1" showErrorMessage="1" errorTitle="Incorrect number of digits" error="The speedtype must have eight digits" sqref="B6 J6:K6 B8 J8:K8" xr:uid="{00000000-0002-0000-0300-000001000000}">
      <formula1>8</formula1>
    </dataValidation>
    <dataValidation type="decimal" allowBlank="1" showInputMessage="1" showErrorMessage="1" error="Student Employee pay rates must be between $7.28 - $18.00." sqref="G10" xr:uid="{00000000-0002-0000-0300-000002000000}">
      <formula1>7.28</formula1>
      <formula2>18</formula2>
    </dataValidation>
    <dataValidation type="textLength" operator="equal" allowBlank="1" showInputMessage="1" showErrorMessage="1" error="An Employee ID number is 6 digits long." sqref="G4" xr:uid="{00000000-0002-0000-0300-000003000000}">
      <formula1>6</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300-000004000000}">
      <formula1>OFFSET($A$53,0,0,COUNTA($A:$A),1)</formula1>
    </dataValidation>
  </dataValidations>
  <hyperlinks>
    <hyperlink ref="A49" r:id="rId1" display="For the most up-to-date form, see our website at:  http://www.uccs.edu/~stuemp/formstuemp.htm" xr:uid="{00000000-0004-0000-0300-000000000000}"/>
    <hyperlink ref="A50:L50" r:id="rId2" display="If you are having problems with the timesheet or have any questions please contact Student Employment at 719.262.3454 or e-mail us at stuemp@uccs.edu" xr:uid="{00000000-0004-0000-0300-000001000000}"/>
    <hyperlink ref="A49:L49" r:id="rId3" display="For the most up-to-date form, see our website at:  http://www.uccs.edu/~stuemp/formstuemp.shtml" xr:uid="{00000000-0004-0000-0300-000002000000}"/>
  </hyperlinks>
  <printOptions horizontalCentered="1" verticalCentered="1"/>
  <pageMargins left="0" right="0" top="0.5" bottom="0.75" header="0.5" footer="0.5"/>
  <pageSetup scale="73" orientation="portrait" blackAndWhite="1" horizontalDpi="300" verticalDpi="300" r:id="rId4"/>
  <headerFooter alignWithMargins="0">
    <oddFooter>&amp;C&amp;Z&amp;F</oddFooter>
  </headerFooter>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pageSetUpPr fitToPage="1"/>
  </sheetPr>
  <dimension ref="A1:R319"/>
  <sheetViews>
    <sheetView workbookViewId="0">
      <selection activeCell="A14" sqref="A14:A32"/>
    </sheetView>
  </sheetViews>
  <sheetFormatPr defaultColWidth="9.1796875" defaultRowHeight="17" x14ac:dyDescent="0.45"/>
  <cols>
    <col min="1" max="1" width="25.81640625" style="16" customWidth="1"/>
    <col min="2" max="2" width="25.453125" style="16" customWidth="1"/>
    <col min="3" max="3" width="13" style="16" customWidth="1"/>
    <col min="4" max="4" width="12.54296875" style="16" hidden="1" customWidth="1"/>
    <col min="5" max="6" width="9.1796875" style="16" hidden="1" customWidth="1"/>
    <col min="7" max="7" width="12.26953125" style="16" customWidth="1"/>
    <col min="8" max="9" width="9.1796875" style="16" hidden="1" customWidth="1"/>
    <col min="10" max="10" width="10.1796875" style="16" customWidth="1"/>
    <col min="11" max="11" width="15.453125" style="16" customWidth="1"/>
    <col min="12" max="12" width="13.7265625" style="16" customWidth="1"/>
    <col min="13" max="16384" width="9.1796875" style="16"/>
  </cols>
  <sheetData>
    <row r="1" spans="1:12" s="139" customFormat="1" ht="44.25" customHeight="1" thickTop="1" x14ac:dyDescent="1.05">
      <c r="A1" s="348" t="s">
        <v>0</v>
      </c>
      <c r="B1" s="349"/>
      <c r="C1" s="349"/>
      <c r="D1" s="349"/>
      <c r="E1" s="349"/>
      <c r="F1" s="349"/>
      <c r="G1" s="349"/>
      <c r="H1" s="349"/>
      <c r="I1" s="349"/>
      <c r="J1" s="349"/>
      <c r="K1" s="349"/>
      <c r="L1" s="350"/>
    </row>
    <row r="2" spans="1:12" s="1" customFormat="1" ht="33" customHeight="1" x14ac:dyDescent="0.85">
      <c r="A2" s="351" t="s">
        <v>1</v>
      </c>
      <c r="B2" s="352"/>
      <c r="C2" s="352"/>
      <c r="D2" s="352"/>
      <c r="E2" s="352"/>
      <c r="F2" s="352"/>
      <c r="G2" s="352"/>
      <c r="H2" s="352"/>
      <c r="I2" s="352"/>
      <c r="J2" s="352"/>
      <c r="K2" s="352"/>
      <c r="L2" s="353"/>
    </row>
    <row r="3" spans="1:12" ht="33.75" customHeight="1" thickBot="1" x14ac:dyDescent="0.7">
      <c r="A3" s="140"/>
      <c r="B3" s="141" t="s">
        <v>108</v>
      </c>
      <c r="C3" s="142" t="str">
        <f>'Fall 2026 Pay Schedule '!A11</f>
        <v>11 October - 24 October</v>
      </c>
      <c r="D3" s="142"/>
      <c r="E3" s="142"/>
      <c r="F3" s="142"/>
      <c r="G3" s="142"/>
      <c r="H3" s="142"/>
      <c r="I3" s="142"/>
      <c r="J3" s="142"/>
      <c r="K3" s="142"/>
      <c r="L3" s="143"/>
    </row>
    <row r="4" spans="1:12" ht="40.5" customHeight="1" thickTop="1" thickBot="1" x14ac:dyDescent="0.55000000000000004">
      <c r="A4" s="144" t="s">
        <v>2</v>
      </c>
      <c r="B4" s="145"/>
      <c r="C4" s="146" t="s">
        <v>4</v>
      </c>
      <c r="D4" s="147"/>
      <c r="E4" s="147"/>
      <c r="F4" s="147"/>
      <c r="G4" s="148"/>
      <c r="H4" s="147"/>
      <c r="I4" s="147"/>
      <c r="J4" s="147"/>
      <c r="K4" s="146" t="s">
        <v>3</v>
      </c>
      <c r="L4" s="149"/>
    </row>
    <row r="5" spans="1:12" x14ac:dyDescent="0.45">
      <c r="A5" s="150"/>
      <c r="B5" s="151"/>
      <c r="L5" s="152"/>
    </row>
    <row r="6" spans="1:12" ht="17.5" thickBot="1" x14ac:dyDescent="0.5">
      <c r="A6" s="150" t="s">
        <v>84</v>
      </c>
      <c r="B6" s="153">
        <f>'27 Sep-10 Oct'!B6</f>
        <v>0</v>
      </c>
      <c r="C6" s="154" t="str">
        <f>'27 Sep-10 Oct'!C6</f>
        <v>Percent</v>
      </c>
      <c r="G6" s="155" t="s">
        <v>84</v>
      </c>
      <c r="H6" s="155"/>
      <c r="I6" s="155"/>
      <c r="J6" s="336"/>
      <c r="K6" s="336"/>
      <c r="L6" s="156" t="s">
        <v>85</v>
      </c>
    </row>
    <row r="7" spans="1:12" x14ac:dyDescent="0.45">
      <c r="A7" s="150"/>
      <c r="J7" s="151"/>
      <c r="K7" s="151"/>
      <c r="L7" s="152"/>
    </row>
    <row r="8" spans="1:12" ht="17.5" thickBot="1" x14ac:dyDescent="0.5">
      <c r="A8" s="150" t="s">
        <v>84</v>
      </c>
      <c r="B8" s="153">
        <f>'27 Sep-10 Oct'!B8</f>
        <v>0</v>
      </c>
      <c r="C8" s="154" t="str">
        <f>'27 Sep-10 Oct'!C8</f>
        <v>Percent</v>
      </c>
      <c r="G8" s="155" t="s">
        <v>84</v>
      </c>
      <c r="H8" s="155"/>
      <c r="I8" s="155"/>
      <c r="J8" s="337"/>
      <c r="K8" s="337"/>
      <c r="L8" s="156" t="str">
        <f>'27 Sep-10 Oct'!L8</f>
        <v>Percent</v>
      </c>
    </row>
    <row r="9" spans="1:12" ht="27.75" customHeight="1" thickBot="1" x14ac:dyDescent="0.5">
      <c r="A9" s="150" t="s">
        <v>5</v>
      </c>
      <c r="B9" s="354">
        <f>'30 Aug-12 Sep'!B9:C9</f>
        <v>0</v>
      </c>
      <c r="C9" s="354"/>
      <c r="D9" s="157"/>
      <c r="E9" s="157"/>
      <c r="F9" s="157"/>
      <c r="G9" s="157"/>
      <c r="H9" s="157"/>
      <c r="I9" s="157"/>
      <c r="J9" s="157"/>
      <c r="K9" s="158" t="s">
        <v>6</v>
      </c>
      <c r="L9" s="159" t="str">
        <f>'12 Sep-26 Sep'!L9</f>
        <v>Fall 2026</v>
      </c>
    </row>
    <row r="10" spans="1:12" ht="17.5" thickBot="1" x14ac:dyDescent="0.5">
      <c r="A10" s="150" t="s">
        <v>7</v>
      </c>
      <c r="B10" s="160"/>
      <c r="C10" s="158" t="s">
        <v>8</v>
      </c>
      <c r="D10" s="157"/>
      <c r="E10" s="157"/>
      <c r="F10" s="157"/>
      <c r="G10" s="161"/>
      <c r="H10" s="157"/>
      <c r="I10" s="157"/>
      <c r="J10" s="355" t="s">
        <v>21</v>
      </c>
      <c r="K10" s="356"/>
      <c r="L10" s="162"/>
    </row>
    <row r="11" spans="1:12" ht="39" customHeight="1" thickBot="1" x14ac:dyDescent="0.5">
      <c r="A11" s="357" t="s">
        <v>9</v>
      </c>
      <c r="B11" s="358"/>
      <c r="C11" s="358"/>
      <c r="D11" s="163"/>
      <c r="E11" s="163"/>
      <c r="F11" s="163"/>
      <c r="G11" s="164"/>
      <c r="H11" s="157"/>
      <c r="I11" s="157"/>
      <c r="J11" s="157"/>
      <c r="K11" s="157"/>
      <c r="L11" s="165"/>
    </row>
    <row r="12" spans="1:12" ht="20" thickBot="1" x14ac:dyDescent="0.5">
      <c r="A12" s="333"/>
      <c r="B12" s="334"/>
      <c r="C12" s="334"/>
      <c r="D12" s="334"/>
      <c r="E12" s="334"/>
      <c r="F12" s="334"/>
      <c r="G12" s="334"/>
      <c r="H12" s="334"/>
      <c r="I12" s="334"/>
      <c r="J12" s="334"/>
      <c r="K12" s="334"/>
      <c r="L12" s="335"/>
    </row>
    <row r="13" spans="1:12" ht="65.25" customHeight="1" thickTop="1" x14ac:dyDescent="0.45">
      <c r="A13" s="166" t="s">
        <v>12</v>
      </c>
      <c r="B13" s="167" t="s">
        <v>75</v>
      </c>
      <c r="C13" s="168" t="s">
        <v>17</v>
      </c>
      <c r="D13" s="169" t="s">
        <v>14</v>
      </c>
      <c r="E13" s="170" t="s">
        <v>76</v>
      </c>
      <c r="F13" s="171"/>
      <c r="G13" s="172" t="s">
        <v>15</v>
      </c>
      <c r="H13" s="173" t="s">
        <v>76</v>
      </c>
      <c r="I13" s="169"/>
      <c r="J13" s="174" t="s">
        <v>14</v>
      </c>
      <c r="K13" s="167" t="s">
        <v>16</v>
      </c>
      <c r="L13" s="175" t="s">
        <v>18</v>
      </c>
    </row>
    <row r="14" spans="1:12" x14ac:dyDescent="0.45">
      <c r="A14" s="176"/>
      <c r="B14" s="66"/>
      <c r="C14" s="67"/>
      <c r="D14" s="177">
        <f>C14-B14</f>
        <v>0</v>
      </c>
      <c r="E14" s="178">
        <f>D14</f>
        <v>0</v>
      </c>
      <c r="F14" s="179">
        <f>E14*24</f>
        <v>0</v>
      </c>
      <c r="G14" s="71"/>
      <c r="H14" s="180">
        <f>G14</f>
        <v>0</v>
      </c>
      <c r="I14" s="178">
        <f t="shared" ref="I14:I23" si="0">H14*24</f>
        <v>0</v>
      </c>
      <c r="J14" s="181">
        <f>F14-I14</f>
        <v>0</v>
      </c>
      <c r="K14" s="182">
        <f>J14*$G$10</f>
        <v>0</v>
      </c>
      <c r="L14" s="183">
        <f>L10-J14</f>
        <v>0</v>
      </c>
    </row>
    <row r="15" spans="1:12" x14ac:dyDescent="0.45">
      <c r="A15" s="176"/>
      <c r="B15" s="66"/>
      <c r="C15" s="67"/>
      <c r="D15" s="184">
        <f t="shared" ref="D15:D24" si="1">C15-B15</f>
        <v>0</v>
      </c>
      <c r="E15" s="185">
        <f t="shared" ref="E15:E24" si="2">D15</f>
        <v>0</v>
      </c>
      <c r="F15" s="186">
        <f t="shared" ref="F15:F24" si="3">E15*24</f>
        <v>0</v>
      </c>
      <c r="G15" s="71"/>
      <c r="H15" s="187">
        <f t="shared" ref="H15:H23" si="4">G15</f>
        <v>0</v>
      </c>
      <c r="I15" s="185">
        <f t="shared" si="0"/>
        <v>0</v>
      </c>
      <c r="J15" s="188">
        <f>F15-I15</f>
        <v>0</v>
      </c>
      <c r="K15" s="189">
        <f t="shared" ref="K15:K32" si="5">J15*$G$10</f>
        <v>0</v>
      </c>
      <c r="L15" s="190">
        <f>L14-J15</f>
        <v>0</v>
      </c>
    </row>
    <row r="16" spans="1:12" x14ac:dyDescent="0.45">
      <c r="A16" s="176"/>
      <c r="B16" s="66"/>
      <c r="C16" s="67"/>
      <c r="D16" s="177">
        <f t="shared" si="1"/>
        <v>0</v>
      </c>
      <c r="E16" s="178">
        <f t="shared" si="2"/>
        <v>0</v>
      </c>
      <c r="F16" s="179">
        <f t="shared" si="3"/>
        <v>0</v>
      </c>
      <c r="G16" s="71"/>
      <c r="H16" s="180">
        <f t="shared" si="4"/>
        <v>0</v>
      </c>
      <c r="I16" s="178">
        <f t="shared" si="0"/>
        <v>0</v>
      </c>
      <c r="J16" s="181">
        <f>F16-I16</f>
        <v>0</v>
      </c>
      <c r="K16" s="182">
        <f t="shared" si="5"/>
        <v>0</v>
      </c>
      <c r="L16" s="183">
        <f t="shared" ref="L16:L32" si="6">L15-J16</f>
        <v>0</v>
      </c>
    </row>
    <row r="17" spans="1:12" x14ac:dyDescent="0.45">
      <c r="A17" s="176"/>
      <c r="B17" s="66"/>
      <c r="C17" s="67"/>
      <c r="D17" s="184">
        <f t="shared" si="1"/>
        <v>0</v>
      </c>
      <c r="E17" s="185">
        <f t="shared" si="2"/>
        <v>0</v>
      </c>
      <c r="F17" s="186">
        <f t="shared" si="3"/>
        <v>0</v>
      </c>
      <c r="G17" s="71"/>
      <c r="H17" s="187">
        <f t="shared" si="4"/>
        <v>0</v>
      </c>
      <c r="I17" s="185">
        <f t="shared" si="0"/>
        <v>0</v>
      </c>
      <c r="J17" s="188">
        <f t="shared" ref="J17:J32" si="7">F17-I17</f>
        <v>0</v>
      </c>
      <c r="K17" s="189">
        <f t="shared" si="5"/>
        <v>0</v>
      </c>
      <c r="L17" s="183">
        <f t="shared" si="6"/>
        <v>0</v>
      </c>
    </row>
    <row r="18" spans="1:12" x14ac:dyDescent="0.45">
      <c r="A18" s="176"/>
      <c r="B18" s="66"/>
      <c r="C18" s="67"/>
      <c r="D18" s="177">
        <f t="shared" si="1"/>
        <v>0</v>
      </c>
      <c r="E18" s="178">
        <f t="shared" si="2"/>
        <v>0</v>
      </c>
      <c r="F18" s="179">
        <f t="shared" si="3"/>
        <v>0</v>
      </c>
      <c r="G18" s="71"/>
      <c r="H18" s="180">
        <f t="shared" si="4"/>
        <v>0</v>
      </c>
      <c r="I18" s="178">
        <f t="shared" si="0"/>
        <v>0</v>
      </c>
      <c r="J18" s="181">
        <f t="shared" si="7"/>
        <v>0</v>
      </c>
      <c r="K18" s="182">
        <f t="shared" si="5"/>
        <v>0</v>
      </c>
      <c r="L18" s="183">
        <f t="shared" si="6"/>
        <v>0</v>
      </c>
    </row>
    <row r="19" spans="1:12" x14ac:dyDescent="0.45">
      <c r="A19" s="176"/>
      <c r="B19" s="66"/>
      <c r="C19" s="67"/>
      <c r="D19" s="184">
        <f t="shared" si="1"/>
        <v>0</v>
      </c>
      <c r="E19" s="185">
        <f t="shared" si="2"/>
        <v>0</v>
      </c>
      <c r="F19" s="186">
        <f t="shared" si="3"/>
        <v>0</v>
      </c>
      <c r="G19" s="71"/>
      <c r="H19" s="187">
        <f t="shared" si="4"/>
        <v>0</v>
      </c>
      <c r="I19" s="185">
        <f t="shared" si="0"/>
        <v>0</v>
      </c>
      <c r="J19" s="188">
        <f t="shared" si="7"/>
        <v>0</v>
      </c>
      <c r="K19" s="189">
        <f t="shared" si="5"/>
        <v>0</v>
      </c>
      <c r="L19" s="190">
        <f t="shared" si="6"/>
        <v>0</v>
      </c>
    </row>
    <row r="20" spans="1:12" x14ac:dyDescent="0.45">
      <c r="A20" s="176"/>
      <c r="B20" s="66"/>
      <c r="C20" s="67"/>
      <c r="D20" s="177">
        <f t="shared" si="1"/>
        <v>0</v>
      </c>
      <c r="E20" s="178">
        <f t="shared" si="2"/>
        <v>0</v>
      </c>
      <c r="F20" s="179">
        <f t="shared" si="3"/>
        <v>0</v>
      </c>
      <c r="G20" s="71"/>
      <c r="H20" s="180">
        <f t="shared" si="4"/>
        <v>0</v>
      </c>
      <c r="I20" s="178">
        <f t="shared" si="0"/>
        <v>0</v>
      </c>
      <c r="J20" s="181">
        <f t="shared" si="7"/>
        <v>0</v>
      </c>
      <c r="K20" s="182">
        <f t="shared" si="5"/>
        <v>0</v>
      </c>
      <c r="L20" s="183">
        <f t="shared" si="6"/>
        <v>0</v>
      </c>
    </row>
    <row r="21" spans="1:12" x14ac:dyDescent="0.45">
      <c r="A21" s="176"/>
      <c r="B21" s="66"/>
      <c r="C21" s="67"/>
      <c r="D21" s="184">
        <f t="shared" si="1"/>
        <v>0</v>
      </c>
      <c r="E21" s="185">
        <f t="shared" si="2"/>
        <v>0</v>
      </c>
      <c r="F21" s="186">
        <f t="shared" si="3"/>
        <v>0</v>
      </c>
      <c r="G21" s="71"/>
      <c r="H21" s="187">
        <f t="shared" si="4"/>
        <v>0</v>
      </c>
      <c r="I21" s="185">
        <f t="shared" si="0"/>
        <v>0</v>
      </c>
      <c r="J21" s="188">
        <f t="shared" si="7"/>
        <v>0</v>
      </c>
      <c r="K21" s="189">
        <f t="shared" si="5"/>
        <v>0</v>
      </c>
      <c r="L21" s="183">
        <f t="shared" si="6"/>
        <v>0</v>
      </c>
    </row>
    <row r="22" spans="1:12" x14ac:dyDescent="0.45">
      <c r="A22" s="176"/>
      <c r="B22" s="66"/>
      <c r="C22" s="67"/>
      <c r="D22" s="177">
        <f t="shared" si="1"/>
        <v>0</v>
      </c>
      <c r="E22" s="178">
        <f t="shared" si="2"/>
        <v>0</v>
      </c>
      <c r="F22" s="179">
        <f t="shared" si="3"/>
        <v>0</v>
      </c>
      <c r="G22" s="71"/>
      <c r="H22" s="180">
        <f t="shared" si="4"/>
        <v>0</v>
      </c>
      <c r="I22" s="178">
        <f t="shared" si="0"/>
        <v>0</v>
      </c>
      <c r="J22" s="181">
        <f t="shared" si="7"/>
        <v>0</v>
      </c>
      <c r="K22" s="182">
        <f t="shared" si="5"/>
        <v>0</v>
      </c>
      <c r="L22" s="183">
        <f t="shared" si="6"/>
        <v>0</v>
      </c>
    </row>
    <row r="23" spans="1:12" x14ac:dyDescent="0.45">
      <c r="A23" s="176"/>
      <c r="B23" s="66"/>
      <c r="C23" s="67"/>
      <c r="D23" s="184">
        <f t="shared" si="1"/>
        <v>0</v>
      </c>
      <c r="E23" s="185">
        <f t="shared" si="2"/>
        <v>0</v>
      </c>
      <c r="F23" s="186">
        <f t="shared" si="3"/>
        <v>0</v>
      </c>
      <c r="G23" s="71"/>
      <c r="H23" s="187">
        <f t="shared" si="4"/>
        <v>0</v>
      </c>
      <c r="I23" s="185">
        <f t="shared" si="0"/>
        <v>0</v>
      </c>
      <c r="J23" s="188">
        <f t="shared" si="7"/>
        <v>0</v>
      </c>
      <c r="K23" s="189">
        <f t="shared" si="5"/>
        <v>0</v>
      </c>
      <c r="L23" s="183">
        <f t="shared" si="6"/>
        <v>0</v>
      </c>
    </row>
    <row r="24" spans="1:12" x14ac:dyDescent="0.45">
      <c r="A24" s="176"/>
      <c r="B24" s="66"/>
      <c r="C24" s="67"/>
      <c r="D24" s="177">
        <f t="shared" si="1"/>
        <v>0</v>
      </c>
      <c r="E24" s="178">
        <f t="shared" si="2"/>
        <v>0</v>
      </c>
      <c r="F24" s="179">
        <f t="shared" si="3"/>
        <v>0</v>
      </c>
      <c r="G24" s="71"/>
      <c r="H24" s="180">
        <f t="shared" ref="H24:H32" si="8">G24</f>
        <v>0</v>
      </c>
      <c r="I24" s="178">
        <f t="shared" ref="I24:I32" si="9">H24*24</f>
        <v>0</v>
      </c>
      <c r="J24" s="181">
        <f t="shared" si="7"/>
        <v>0</v>
      </c>
      <c r="K24" s="182">
        <f t="shared" si="5"/>
        <v>0</v>
      </c>
      <c r="L24" s="190">
        <f t="shared" si="6"/>
        <v>0</v>
      </c>
    </row>
    <row r="25" spans="1:12" x14ac:dyDescent="0.45">
      <c r="A25" s="176"/>
      <c r="B25" s="66"/>
      <c r="C25" s="67"/>
      <c r="D25" s="184">
        <f t="shared" ref="D25:D32" si="10">C25-B25</f>
        <v>0</v>
      </c>
      <c r="E25" s="185">
        <f t="shared" ref="E25:E32" si="11">D25</f>
        <v>0</v>
      </c>
      <c r="F25" s="186">
        <f t="shared" ref="F25:F32" si="12">E25*24</f>
        <v>0</v>
      </c>
      <c r="G25" s="71"/>
      <c r="H25" s="187">
        <f t="shared" si="8"/>
        <v>0</v>
      </c>
      <c r="I25" s="185">
        <f t="shared" si="9"/>
        <v>0</v>
      </c>
      <c r="J25" s="188">
        <f t="shared" si="7"/>
        <v>0</v>
      </c>
      <c r="K25" s="189">
        <f t="shared" si="5"/>
        <v>0</v>
      </c>
      <c r="L25" s="183">
        <f t="shared" si="6"/>
        <v>0</v>
      </c>
    </row>
    <row r="26" spans="1:12" x14ac:dyDescent="0.45">
      <c r="A26" s="176"/>
      <c r="B26" s="66"/>
      <c r="C26" s="67"/>
      <c r="D26" s="177">
        <f t="shared" si="10"/>
        <v>0</v>
      </c>
      <c r="E26" s="178">
        <f t="shared" si="11"/>
        <v>0</v>
      </c>
      <c r="F26" s="179">
        <f t="shared" si="12"/>
        <v>0</v>
      </c>
      <c r="G26" s="71"/>
      <c r="H26" s="180">
        <f t="shared" si="8"/>
        <v>0</v>
      </c>
      <c r="I26" s="178">
        <f t="shared" si="9"/>
        <v>0</v>
      </c>
      <c r="J26" s="181">
        <f t="shared" si="7"/>
        <v>0</v>
      </c>
      <c r="K26" s="182">
        <f t="shared" si="5"/>
        <v>0</v>
      </c>
      <c r="L26" s="183">
        <f t="shared" si="6"/>
        <v>0</v>
      </c>
    </row>
    <row r="27" spans="1:12" x14ac:dyDescent="0.45">
      <c r="A27" s="176"/>
      <c r="B27" s="66"/>
      <c r="C27" s="67"/>
      <c r="D27" s="184">
        <f t="shared" si="10"/>
        <v>0</v>
      </c>
      <c r="E27" s="185">
        <f t="shared" si="11"/>
        <v>0</v>
      </c>
      <c r="F27" s="186">
        <f t="shared" si="12"/>
        <v>0</v>
      </c>
      <c r="G27" s="71"/>
      <c r="H27" s="187">
        <f t="shared" si="8"/>
        <v>0</v>
      </c>
      <c r="I27" s="185">
        <f t="shared" si="9"/>
        <v>0</v>
      </c>
      <c r="J27" s="188">
        <f t="shared" si="7"/>
        <v>0</v>
      </c>
      <c r="K27" s="189">
        <f t="shared" si="5"/>
        <v>0</v>
      </c>
      <c r="L27" s="191">
        <f t="shared" si="6"/>
        <v>0</v>
      </c>
    </row>
    <row r="28" spans="1:12" x14ac:dyDescent="0.45">
      <c r="A28" s="176"/>
      <c r="B28" s="66"/>
      <c r="C28" s="67"/>
      <c r="D28" s="177">
        <f t="shared" si="10"/>
        <v>0</v>
      </c>
      <c r="E28" s="178">
        <f t="shared" si="11"/>
        <v>0</v>
      </c>
      <c r="F28" s="179">
        <f t="shared" si="12"/>
        <v>0</v>
      </c>
      <c r="G28" s="71"/>
      <c r="H28" s="180">
        <f t="shared" si="8"/>
        <v>0</v>
      </c>
      <c r="I28" s="178">
        <f t="shared" si="9"/>
        <v>0</v>
      </c>
      <c r="J28" s="181">
        <f t="shared" si="7"/>
        <v>0</v>
      </c>
      <c r="K28" s="182">
        <f t="shared" si="5"/>
        <v>0</v>
      </c>
      <c r="L28" s="191">
        <f t="shared" si="6"/>
        <v>0</v>
      </c>
    </row>
    <row r="29" spans="1:12" x14ac:dyDescent="0.45">
      <c r="A29" s="176"/>
      <c r="B29" s="66"/>
      <c r="C29" s="67"/>
      <c r="D29" s="184">
        <f t="shared" si="10"/>
        <v>0</v>
      </c>
      <c r="E29" s="185">
        <f t="shared" si="11"/>
        <v>0</v>
      </c>
      <c r="F29" s="186">
        <f t="shared" si="12"/>
        <v>0</v>
      </c>
      <c r="G29" s="71"/>
      <c r="H29" s="187">
        <f t="shared" si="8"/>
        <v>0</v>
      </c>
      <c r="I29" s="185">
        <f t="shared" si="9"/>
        <v>0</v>
      </c>
      <c r="J29" s="188">
        <f t="shared" si="7"/>
        <v>0</v>
      </c>
      <c r="K29" s="189">
        <f t="shared" si="5"/>
        <v>0</v>
      </c>
      <c r="L29" s="191">
        <f t="shared" si="6"/>
        <v>0</v>
      </c>
    </row>
    <row r="30" spans="1:12" x14ac:dyDescent="0.45">
      <c r="A30" s="176"/>
      <c r="B30" s="66"/>
      <c r="C30" s="67"/>
      <c r="D30" s="177">
        <f t="shared" si="10"/>
        <v>0</v>
      </c>
      <c r="E30" s="178">
        <f t="shared" si="11"/>
        <v>0</v>
      </c>
      <c r="F30" s="179">
        <f t="shared" si="12"/>
        <v>0</v>
      </c>
      <c r="G30" s="71"/>
      <c r="H30" s="180">
        <f t="shared" si="8"/>
        <v>0</v>
      </c>
      <c r="I30" s="178">
        <f t="shared" si="9"/>
        <v>0</v>
      </c>
      <c r="J30" s="181">
        <f t="shared" si="7"/>
        <v>0</v>
      </c>
      <c r="K30" s="182">
        <f t="shared" si="5"/>
        <v>0</v>
      </c>
      <c r="L30" s="191">
        <f t="shared" si="6"/>
        <v>0</v>
      </c>
    </row>
    <row r="31" spans="1:12" x14ac:dyDescent="0.45">
      <c r="A31" s="176"/>
      <c r="B31" s="66"/>
      <c r="C31" s="67"/>
      <c r="D31" s="192">
        <f t="shared" si="10"/>
        <v>0</v>
      </c>
      <c r="E31" s="193">
        <f t="shared" si="11"/>
        <v>0</v>
      </c>
      <c r="F31" s="194">
        <f t="shared" si="12"/>
        <v>0</v>
      </c>
      <c r="G31" s="71"/>
      <c r="H31" s="195">
        <f t="shared" si="8"/>
        <v>0</v>
      </c>
      <c r="I31" s="193">
        <f t="shared" si="9"/>
        <v>0</v>
      </c>
      <c r="J31" s="196">
        <f t="shared" si="7"/>
        <v>0</v>
      </c>
      <c r="K31" s="197">
        <f t="shared" si="5"/>
        <v>0</v>
      </c>
      <c r="L31" s="190">
        <f t="shared" si="6"/>
        <v>0</v>
      </c>
    </row>
    <row r="32" spans="1:12" ht="17.5" thickBot="1" x14ac:dyDescent="0.5">
      <c r="A32" s="176"/>
      <c r="B32" s="66"/>
      <c r="C32" s="67"/>
      <c r="D32" s="198">
        <f t="shared" si="10"/>
        <v>0</v>
      </c>
      <c r="E32" s="199">
        <f t="shared" si="11"/>
        <v>0</v>
      </c>
      <c r="F32" s="200">
        <f t="shared" si="12"/>
        <v>0</v>
      </c>
      <c r="G32" s="71"/>
      <c r="H32" s="201">
        <f t="shared" si="8"/>
        <v>0</v>
      </c>
      <c r="I32" s="199">
        <f t="shared" si="9"/>
        <v>0</v>
      </c>
      <c r="J32" s="202">
        <f t="shared" si="7"/>
        <v>0</v>
      </c>
      <c r="K32" s="203">
        <f t="shared" si="5"/>
        <v>0</v>
      </c>
      <c r="L32" s="204">
        <f t="shared" si="6"/>
        <v>0</v>
      </c>
    </row>
    <row r="33" spans="1:18" ht="18" thickTop="1" thickBot="1" x14ac:dyDescent="0.5">
      <c r="A33" s="449" t="s">
        <v>13</v>
      </c>
      <c r="B33" s="450"/>
      <c r="C33" s="450"/>
      <c r="D33" s="450"/>
      <c r="E33" s="450"/>
      <c r="F33" s="450"/>
      <c r="G33" s="450"/>
      <c r="H33" s="450"/>
      <c r="I33" s="450"/>
      <c r="J33" s="450"/>
      <c r="K33" s="450"/>
      <c r="L33" s="451"/>
    </row>
    <row r="34" spans="1:18" ht="17.5" thickTop="1" x14ac:dyDescent="0.45">
      <c r="A34" s="163"/>
      <c r="B34" s="163"/>
      <c r="C34" s="163"/>
      <c r="D34" s="163"/>
      <c r="E34" s="163"/>
      <c r="F34" s="163"/>
      <c r="G34" s="163"/>
      <c r="H34" s="163"/>
      <c r="I34" s="163"/>
      <c r="J34" s="163"/>
      <c r="K34" s="163"/>
      <c r="L34" s="163"/>
    </row>
    <row r="35" spans="1:18" ht="21" customHeight="1" x14ac:dyDescent="0.55000000000000004">
      <c r="B35" s="338" t="s">
        <v>77</v>
      </c>
      <c r="C35" s="339"/>
      <c r="D35" s="163"/>
      <c r="E35" s="163"/>
      <c r="F35" s="163"/>
      <c r="G35" s="163"/>
      <c r="H35" s="163"/>
      <c r="I35" s="163"/>
      <c r="J35" s="340" t="str">
        <f>'27 Sep-10 Oct'!J35:L35</f>
        <v>Fall Semester TOTAL</v>
      </c>
      <c r="K35" s="341"/>
      <c r="L35" s="341"/>
      <c r="M35" s="163"/>
    </row>
    <row r="36" spans="1:18" ht="20" x14ac:dyDescent="0.55000000000000004">
      <c r="A36" s="25" t="s">
        <v>16</v>
      </c>
      <c r="B36" s="452">
        <f>G10*B37</f>
        <v>0</v>
      </c>
      <c r="C36" s="453"/>
      <c r="D36" s="205"/>
      <c r="E36" s="206"/>
      <c r="F36" s="207"/>
      <c r="G36" s="208"/>
      <c r="H36" s="209"/>
      <c r="I36" s="207"/>
      <c r="J36" s="452">
        <f>'30 Aug-12 Sep'!B36+'12 Sep-26 Sep'!B36+'27 Sep-10 Oct'!B36+B36</f>
        <v>0</v>
      </c>
      <c r="K36" s="445"/>
      <c r="L36" s="446"/>
      <c r="M36" s="163"/>
    </row>
    <row r="37" spans="1:18" s="216" customFormat="1" ht="23.5" x14ac:dyDescent="0.65">
      <c r="A37" s="210" t="s">
        <v>14</v>
      </c>
      <c r="B37" s="447">
        <f>SUM(J14:J32)</f>
        <v>0</v>
      </c>
      <c r="C37" s="448"/>
      <c r="D37" s="211"/>
      <c r="E37" s="212"/>
      <c r="F37" s="213"/>
      <c r="G37" s="214"/>
      <c r="H37" s="211"/>
      <c r="I37" s="213"/>
      <c r="J37" s="444">
        <f>'30 Aug-12 Sep'!B37+'12 Sep-26 Sep'!B37+'27 Sep-10 Oct'!B37+B37</f>
        <v>0</v>
      </c>
      <c r="K37" s="445"/>
      <c r="L37" s="446"/>
      <c r="M37" s="215"/>
    </row>
    <row r="38" spans="1:18" s="216" customFormat="1" ht="23.5" x14ac:dyDescent="0.65">
      <c r="A38" s="210"/>
      <c r="B38" s="217"/>
      <c r="C38" s="328" t="s">
        <v>88</v>
      </c>
      <c r="D38" s="329"/>
      <c r="E38" s="329"/>
      <c r="F38" s="329"/>
      <c r="G38" s="329"/>
      <c r="H38" s="329"/>
      <c r="I38" s="329"/>
      <c r="J38" s="329"/>
      <c r="K38" s="217">
        <f>L32</f>
        <v>0</v>
      </c>
      <c r="L38" s="218"/>
      <c r="M38" s="215"/>
    </row>
    <row r="39" spans="1:18" ht="43.5" customHeight="1" x14ac:dyDescent="0.45">
      <c r="A39" s="320"/>
      <c r="B39" s="320"/>
      <c r="C39" s="320"/>
      <c r="D39" s="163"/>
      <c r="E39" s="163"/>
      <c r="F39" s="163"/>
      <c r="H39" s="163"/>
      <c r="I39" s="163"/>
      <c r="J39" s="163"/>
      <c r="K39" s="219">
        <f ca="1">TODAY()</f>
        <v>46251</v>
      </c>
      <c r="L39" s="163"/>
      <c r="M39" s="163"/>
    </row>
    <row r="40" spans="1:18" x14ac:dyDescent="0.45">
      <c r="A40" s="454" t="s">
        <v>19</v>
      </c>
      <c r="B40" s="455"/>
      <c r="C40" s="455"/>
      <c r="D40" s="163"/>
      <c r="E40" s="163"/>
      <c r="F40" s="163"/>
      <c r="H40" s="163"/>
      <c r="I40" s="163"/>
      <c r="J40" s="163"/>
      <c r="K40" s="220" t="s">
        <v>12</v>
      </c>
      <c r="L40" s="163"/>
      <c r="M40" s="163"/>
    </row>
    <row r="41" spans="1:18" ht="18.5" x14ac:dyDescent="0.45">
      <c r="A41" s="221" t="s">
        <v>110</v>
      </c>
      <c r="B41" s="222" t="str">
        <f>'Fall 2026 Pay Schedule '!C11</f>
        <v>Friday,November 6th, 2026</v>
      </c>
      <c r="C41" s="223"/>
      <c r="D41" s="163"/>
      <c r="E41" s="163"/>
      <c r="F41" s="163"/>
      <c r="G41" s="163"/>
      <c r="H41" s="163"/>
      <c r="I41" s="163"/>
      <c r="J41" s="163"/>
      <c r="K41" s="163"/>
      <c r="L41" s="163"/>
    </row>
    <row r="42" spans="1:18" ht="35.25" customHeight="1" thickBot="1" x14ac:dyDescent="0.5">
      <c r="A42" s="320"/>
      <c r="B42" s="320"/>
      <c r="C42" s="320"/>
    </row>
    <row r="43" spans="1:18" x14ac:dyDescent="0.45">
      <c r="A43" s="454" t="s">
        <v>86</v>
      </c>
      <c r="B43" s="455"/>
      <c r="C43" s="455"/>
      <c r="F43" s="224" t="s">
        <v>12</v>
      </c>
    </row>
    <row r="44" spans="1:18" ht="21.75" customHeight="1" x14ac:dyDescent="0.45">
      <c r="A44" s="321" t="s">
        <v>87</v>
      </c>
      <c r="B44" s="356"/>
      <c r="C44" s="356"/>
      <c r="D44" s="356"/>
      <c r="E44" s="356"/>
      <c r="F44" s="356"/>
      <c r="G44" s="356"/>
      <c r="H44" s="356"/>
      <c r="I44" s="356"/>
      <c r="J44" s="356"/>
      <c r="K44" s="356"/>
      <c r="L44" s="356"/>
      <c r="M44" s="225"/>
      <c r="N44" s="225"/>
      <c r="O44" s="225"/>
      <c r="P44" s="225"/>
    </row>
    <row r="45" spans="1:18" ht="53.25" customHeight="1" x14ac:dyDescent="0.45">
      <c r="A45" s="323" t="s">
        <v>106</v>
      </c>
      <c r="B45" s="324"/>
      <c r="C45" s="324"/>
      <c r="D45" s="324"/>
      <c r="E45" s="324"/>
      <c r="F45" s="324"/>
      <c r="G45" s="324"/>
      <c r="H45" s="324"/>
      <c r="I45" s="324"/>
      <c r="J45" s="324"/>
      <c r="K45" s="324"/>
      <c r="L45" s="324"/>
      <c r="M45" s="324"/>
      <c r="N45" s="324"/>
      <c r="O45" s="24"/>
      <c r="P45" s="24"/>
      <c r="Q45" s="24"/>
      <c r="R45" s="24"/>
    </row>
    <row r="46" spans="1:18" ht="54.75" customHeight="1" x14ac:dyDescent="0.45">
      <c r="A46" s="323" t="s">
        <v>107</v>
      </c>
      <c r="B46" s="324"/>
      <c r="C46" s="324"/>
      <c r="D46" s="324"/>
      <c r="E46" s="324"/>
      <c r="F46" s="324"/>
      <c r="G46" s="324"/>
      <c r="H46" s="324"/>
      <c r="I46" s="324"/>
      <c r="J46" s="324"/>
      <c r="K46" s="324"/>
      <c r="L46" s="324"/>
      <c r="M46" s="324"/>
      <c r="N46" s="226"/>
      <c r="O46" s="24"/>
      <c r="P46" s="24"/>
      <c r="Q46" s="24"/>
      <c r="R46" s="24"/>
    </row>
    <row r="47" spans="1:18" ht="27.75" customHeight="1" x14ac:dyDescent="0.45">
      <c r="A47" s="227" t="s">
        <v>20</v>
      </c>
      <c r="B47" s="325"/>
      <c r="C47" s="326"/>
      <c r="D47" s="327"/>
      <c r="E47" s="327"/>
      <c r="F47" s="327"/>
      <c r="G47" s="326"/>
      <c r="H47" s="326"/>
      <c r="I47" s="326"/>
      <c r="J47" s="326"/>
      <c r="K47" s="326"/>
      <c r="L47" s="326"/>
    </row>
    <row r="48" spans="1:18" x14ac:dyDescent="0.45">
      <c r="B48" s="319"/>
      <c r="C48" s="319"/>
      <c r="D48" s="319"/>
      <c r="E48" s="319"/>
      <c r="F48" s="319"/>
      <c r="G48" s="319"/>
      <c r="H48" s="319"/>
      <c r="I48" s="319"/>
      <c r="J48" s="319"/>
      <c r="K48" s="319"/>
      <c r="L48" s="319"/>
    </row>
    <row r="49" spans="1:12" s="157" customFormat="1" ht="24.75" customHeight="1" x14ac:dyDescent="0.45">
      <c r="A49" s="317" t="s">
        <v>92</v>
      </c>
      <c r="B49" s="317"/>
      <c r="C49" s="317"/>
      <c r="D49" s="317"/>
      <c r="E49" s="317"/>
      <c r="F49" s="317"/>
      <c r="G49" s="317"/>
      <c r="H49" s="317"/>
      <c r="I49" s="317"/>
      <c r="J49" s="317"/>
      <c r="K49" s="317"/>
      <c r="L49" s="317"/>
    </row>
    <row r="50" spans="1:12" s="157" customFormat="1" x14ac:dyDescent="0.45">
      <c r="A50" s="318" t="s">
        <v>96</v>
      </c>
      <c r="B50" s="318"/>
      <c r="C50" s="318"/>
      <c r="D50" s="318"/>
      <c r="E50" s="318"/>
      <c r="F50" s="318"/>
      <c r="G50" s="318"/>
      <c r="H50" s="318"/>
      <c r="I50" s="318"/>
      <c r="J50" s="318"/>
      <c r="K50" s="318"/>
      <c r="L50" s="318"/>
    </row>
    <row r="51" spans="1:12" hidden="1" x14ac:dyDescent="0.45"/>
    <row r="52" spans="1:12" hidden="1" x14ac:dyDescent="0.45"/>
    <row r="53" spans="1:12" s="34" customFormat="1" ht="15" hidden="1" x14ac:dyDescent="0.3">
      <c r="A53" s="120" t="s">
        <v>22</v>
      </c>
      <c r="J53" s="34" t="s">
        <v>85</v>
      </c>
      <c r="K53" s="121"/>
    </row>
    <row r="54" spans="1:12" s="34" customFormat="1" ht="15" hidden="1" x14ac:dyDescent="0.3">
      <c r="A54" s="122"/>
      <c r="J54" s="121">
        <v>0.05</v>
      </c>
    </row>
    <row r="55" spans="1:12" s="34" customFormat="1" ht="15" hidden="1" x14ac:dyDescent="0.3">
      <c r="A55" s="122" t="s">
        <v>118</v>
      </c>
      <c r="J55" s="121">
        <v>0.1</v>
      </c>
    </row>
    <row r="56" spans="1:12" s="34" customFormat="1" ht="15" hidden="1" x14ac:dyDescent="0.3">
      <c r="A56" s="122" t="s">
        <v>119</v>
      </c>
      <c r="J56" s="121">
        <v>0.15</v>
      </c>
    </row>
    <row r="57" spans="1:12" s="34" customFormat="1" ht="15" hidden="1" x14ac:dyDescent="0.3">
      <c r="A57" s="122" t="s">
        <v>120</v>
      </c>
      <c r="J57" s="121">
        <v>0.2</v>
      </c>
    </row>
    <row r="58" spans="1:12" s="34" customFormat="1" ht="15" hidden="1" x14ac:dyDescent="0.3">
      <c r="A58" s="122" t="s">
        <v>121</v>
      </c>
      <c r="J58" s="121">
        <v>0.25</v>
      </c>
    </row>
    <row r="59" spans="1:12" s="34" customFormat="1" ht="15" hidden="1" x14ac:dyDescent="0.3">
      <c r="A59" s="122" t="s">
        <v>122</v>
      </c>
      <c r="J59" s="121">
        <v>0.3</v>
      </c>
    </row>
    <row r="60" spans="1:12" s="34" customFormat="1" ht="15" hidden="1" x14ac:dyDescent="0.3">
      <c r="A60" s="122" t="s">
        <v>123</v>
      </c>
      <c r="J60" s="121">
        <v>0.33</v>
      </c>
    </row>
    <row r="61" spans="1:12" s="34" customFormat="1" ht="15" hidden="1" x14ac:dyDescent="0.3">
      <c r="A61" s="122" t="s">
        <v>124</v>
      </c>
      <c r="J61" s="121">
        <v>0.34</v>
      </c>
    </row>
    <row r="62" spans="1:12" s="34" customFormat="1" ht="15" hidden="1" x14ac:dyDescent="0.3">
      <c r="A62" s="122" t="s">
        <v>125</v>
      </c>
      <c r="J62" s="121">
        <v>0.35</v>
      </c>
    </row>
    <row r="63" spans="1:12" s="34" customFormat="1" ht="15" hidden="1" x14ac:dyDescent="0.3">
      <c r="A63" s="122" t="s">
        <v>126</v>
      </c>
      <c r="J63" s="121">
        <v>0.4</v>
      </c>
    </row>
    <row r="64" spans="1:12" s="34" customFormat="1" ht="15" hidden="1" x14ac:dyDescent="0.3">
      <c r="A64" s="122" t="s">
        <v>127</v>
      </c>
      <c r="J64" s="121">
        <v>0.45</v>
      </c>
    </row>
    <row r="65" spans="1:10" s="34" customFormat="1" ht="15" hidden="1" x14ac:dyDescent="0.3">
      <c r="A65" s="122" t="s">
        <v>128</v>
      </c>
      <c r="J65" s="121">
        <v>0.5</v>
      </c>
    </row>
    <row r="66" spans="1:10" s="34" customFormat="1" ht="15" hidden="1" x14ac:dyDescent="0.3">
      <c r="A66" s="122" t="s">
        <v>129</v>
      </c>
      <c r="J66" s="121">
        <v>0.55000000000000004</v>
      </c>
    </row>
    <row r="67" spans="1:10" s="34" customFormat="1" ht="15" hidden="1" x14ac:dyDescent="0.3">
      <c r="A67" s="122" t="s">
        <v>130</v>
      </c>
      <c r="J67" s="121">
        <v>0.6</v>
      </c>
    </row>
    <row r="68" spans="1:10" s="34" customFormat="1" ht="15" hidden="1" x14ac:dyDescent="0.3">
      <c r="A68" s="122" t="s">
        <v>131</v>
      </c>
      <c r="J68" s="121">
        <v>0.65</v>
      </c>
    </row>
    <row r="69" spans="1:10" s="34" customFormat="1" ht="15" hidden="1" x14ac:dyDescent="0.3">
      <c r="A69" s="122" t="s">
        <v>132</v>
      </c>
      <c r="J69" s="121">
        <v>0.7</v>
      </c>
    </row>
    <row r="70" spans="1:10" s="34" customFormat="1" ht="15" hidden="1" x14ac:dyDescent="0.3">
      <c r="A70" s="122" t="s">
        <v>133</v>
      </c>
      <c r="J70" s="121">
        <v>0.75</v>
      </c>
    </row>
    <row r="71" spans="1:10" s="34" customFormat="1" ht="15" hidden="1" x14ac:dyDescent="0.3">
      <c r="A71" s="122" t="s">
        <v>134</v>
      </c>
      <c r="J71" s="121">
        <v>0.8</v>
      </c>
    </row>
    <row r="72" spans="1:10" s="34" customFormat="1" ht="15" hidden="1" x14ac:dyDescent="0.3">
      <c r="A72" s="122" t="s">
        <v>135</v>
      </c>
      <c r="J72" s="121">
        <v>0.85</v>
      </c>
    </row>
    <row r="73" spans="1:10" s="34" customFormat="1" ht="15" hidden="1" x14ac:dyDescent="0.3">
      <c r="A73" s="122" t="s">
        <v>136</v>
      </c>
      <c r="J73" s="121">
        <v>0.9</v>
      </c>
    </row>
    <row r="74" spans="1:10" s="34" customFormat="1" ht="15" hidden="1" x14ac:dyDescent="0.3">
      <c r="A74" s="122" t="s">
        <v>137</v>
      </c>
      <c r="J74" s="121">
        <v>0.95</v>
      </c>
    </row>
    <row r="75" spans="1:10" s="34" customFormat="1" ht="15" hidden="1" x14ac:dyDescent="0.3">
      <c r="A75" s="122" t="s">
        <v>138</v>
      </c>
      <c r="J75" s="121">
        <v>1</v>
      </c>
    </row>
    <row r="76" spans="1:10" s="34" customFormat="1" ht="15" hidden="1" x14ac:dyDescent="0.3">
      <c r="A76" s="122" t="s">
        <v>139</v>
      </c>
    </row>
    <row r="77" spans="1:10" s="34" customFormat="1" ht="15" hidden="1" x14ac:dyDescent="0.3">
      <c r="A77" s="122" t="s">
        <v>140</v>
      </c>
    </row>
    <row r="78" spans="1:10" s="34" customFormat="1" ht="15" hidden="1" x14ac:dyDescent="0.3">
      <c r="A78" s="122" t="s">
        <v>141</v>
      </c>
    </row>
    <row r="79" spans="1:10" s="34" customFormat="1" ht="15" hidden="1" x14ac:dyDescent="0.3">
      <c r="A79" s="122" t="s">
        <v>142</v>
      </c>
    </row>
    <row r="80" spans="1:10" s="34" customFormat="1" ht="15" hidden="1" x14ac:dyDescent="0.3">
      <c r="A80" s="122" t="s">
        <v>143</v>
      </c>
    </row>
    <row r="81" spans="1:1" s="34" customFormat="1" ht="15" hidden="1" x14ac:dyDescent="0.3">
      <c r="A81" s="122" t="s">
        <v>144</v>
      </c>
    </row>
    <row r="82" spans="1:1" s="34" customFormat="1" ht="15" hidden="1" x14ac:dyDescent="0.3">
      <c r="A82" s="122" t="s">
        <v>145</v>
      </c>
    </row>
    <row r="83" spans="1:1" s="34" customFormat="1" ht="15" hidden="1" x14ac:dyDescent="0.3">
      <c r="A83" s="122" t="s">
        <v>146</v>
      </c>
    </row>
    <row r="84" spans="1:1" s="34" customFormat="1" ht="15" hidden="1" x14ac:dyDescent="0.3">
      <c r="A84" s="122" t="s">
        <v>147</v>
      </c>
    </row>
    <row r="85" spans="1:1" s="34" customFormat="1" ht="15" hidden="1" x14ac:dyDescent="0.3">
      <c r="A85" s="122" t="s">
        <v>148</v>
      </c>
    </row>
    <row r="86" spans="1:1" s="34" customFormat="1" ht="15" hidden="1" x14ac:dyDescent="0.3">
      <c r="A86" s="122" t="s">
        <v>149</v>
      </c>
    </row>
    <row r="87" spans="1:1" s="34" customFormat="1" ht="15" hidden="1" x14ac:dyDescent="0.3">
      <c r="A87" s="122" t="s">
        <v>150</v>
      </c>
    </row>
    <row r="88" spans="1:1" s="34" customFormat="1" ht="15" hidden="1" x14ac:dyDescent="0.3">
      <c r="A88" s="122" t="s">
        <v>151</v>
      </c>
    </row>
    <row r="89" spans="1:1" s="34" customFormat="1" ht="15" hidden="1" x14ac:dyDescent="0.3">
      <c r="A89" s="122" t="s">
        <v>152</v>
      </c>
    </row>
    <row r="90" spans="1:1" s="34" customFormat="1" ht="15" hidden="1" x14ac:dyDescent="0.3">
      <c r="A90" s="122" t="s">
        <v>153</v>
      </c>
    </row>
    <row r="91" spans="1:1" s="34" customFormat="1" ht="15" hidden="1" x14ac:dyDescent="0.3">
      <c r="A91" s="122" t="s">
        <v>154</v>
      </c>
    </row>
    <row r="92" spans="1:1" s="34" customFormat="1" ht="15" hidden="1" x14ac:dyDescent="0.3">
      <c r="A92" s="122" t="s">
        <v>155</v>
      </c>
    </row>
    <row r="93" spans="1:1" s="34" customFormat="1" ht="15" hidden="1" x14ac:dyDescent="0.3">
      <c r="A93" s="122" t="s">
        <v>156</v>
      </c>
    </row>
    <row r="94" spans="1:1" s="34" customFormat="1" ht="15" hidden="1" x14ac:dyDescent="0.3">
      <c r="A94" s="122" t="s">
        <v>157</v>
      </c>
    </row>
    <row r="95" spans="1:1" s="34" customFormat="1" ht="15" hidden="1" x14ac:dyDescent="0.3">
      <c r="A95" s="122" t="s">
        <v>158</v>
      </c>
    </row>
    <row r="96" spans="1:1" s="34" customFormat="1" ht="15" hidden="1" x14ac:dyDescent="0.3">
      <c r="A96" s="122" t="s">
        <v>159</v>
      </c>
    </row>
    <row r="97" spans="1:1" s="34" customFormat="1" ht="15" hidden="1" x14ac:dyDescent="0.3">
      <c r="A97" s="122" t="s">
        <v>160</v>
      </c>
    </row>
    <row r="98" spans="1:1" s="34" customFormat="1" ht="15" hidden="1" x14ac:dyDescent="0.3">
      <c r="A98" s="122" t="s">
        <v>161</v>
      </c>
    </row>
    <row r="99" spans="1:1" s="34" customFormat="1" ht="15" hidden="1" x14ac:dyDescent="0.3">
      <c r="A99" s="122" t="s">
        <v>162</v>
      </c>
    </row>
    <row r="100" spans="1:1" s="34" customFormat="1" ht="15" hidden="1" x14ac:dyDescent="0.3">
      <c r="A100" s="122" t="s">
        <v>163</v>
      </c>
    </row>
    <row r="101" spans="1:1" s="34" customFormat="1" ht="15" hidden="1" x14ac:dyDescent="0.3">
      <c r="A101" s="122" t="s">
        <v>164</v>
      </c>
    </row>
    <row r="102" spans="1:1" s="34" customFormat="1" ht="15" hidden="1" x14ac:dyDescent="0.3">
      <c r="A102" s="122" t="s">
        <v>165</v>
      </c>
    </row>
    <row r="103" spans="1:1" s="34" customFormat="1" ht="15" hidden="1" x14ac:dyDescent="0.3">
      <c r="A103" s="122" t="s">
        <v>166</v>
      </c>
    </row>
    <row r="104" spans="1:1" s="34" customFormat="1" ht="15" hidden="1" x14ac:dyDescent="0.3">
      <c r="A104" s="122" t="s">
        <v>167</v>
      </c>
    </row>
    <row r="105" spans="1:1" s="34" customFormat="1" ht="15" hidden="1" x14ac:dyDescent="0.3">
      <c r="A105" s="122" t="s">
        <v>168</v>
      </c>
    </row>
    <row r="106" spans="1:1" s="34" customFormat="1" ht="15" hidden="1" x14ac:dyDescent="0.3">
      <c r="A106" s="122" t="s">
        <v>169</v>
      </c>
    </row>
    <row r="107" spans="1:1" s="34" customFormat="1" ht="15" hidden="1" x14ac:dyDescent="0.3">
      <c r="A107" s="122" t="s">
        <v>170</v>
      </c>
    </row>
    <row r="108" spans="1:1" s="34" customFormat="1" ht="15" hidden="1" x14ac:dyDescent="0.3">
      <c r="A108" s="122" t="s">
        <v>171</v>
      </c>
    </row>
    <row r="109" spans="1:1" s="34" customFormat="1" ht="15" hidden="1" x14ac:dyDescent="0.3">
      <c r="A109" s="122" t="s">
        <v>172</v>
      </c>
    </row>
    <row r="110" spans="1:1" s="34" customFormat="1" ht="15" hidden="1" x14ac:dyDescent="0.3">
      <c r="A110" s="122" t="s">
        <v>173</v>
      </c>
    </row>
    <row r="111" spans="1:1" s="34" customFormat="1" ht="15" hidden="1" x14ac:dyDescent="0.3">
      <c r="A111" s="122" t="s">
        <v>174</v>
      </c>
    </row>
    <row r="112" spans="1:1" s="34" customFormat="1" ht="15" hidden="1" x14ac:dyDescent="0.3">
      <c r="A112" s="122" t="s">
        <v>175</v>
      </c>
    </row>
    <row r="113" spans="1:1" s="34" customFormat="1" ht="15" hidden="1" x14ac:dyDescent="0.3">
      <c r="A113" s="122" t="s">
        <v>176</v>
      </c>
    </row>
    <row r="114" spans="1:1" s="34" customFormat="1" ht="15" hidden="1" x14ac:dyDescent="0.3">
      <c r="A114" s="122" t="s">
        <v>177</v>
      </c>
    </row>
    <row r="115" spans="1:1" s="34" customFormat="1" ht="15" hidden="1" x14ac:dyDescent="0.3">
      <c r="A115" s="122" t="s">
        <v>178</v>
      </c>
    </row>
    <row r="116" spans="1:1" s="34" customFormat="1" ht="15" hidden="1" x14ac:dyDescent="0.3">
      <c r="A116" s="122" t="s">
        <v>179</v>
      </c>
    </row>
    <row r="117" spans="1:1" s="34" customFormat="1" ht="15" hidden="1" x14ac:dyDescent="0.3">
      <c r="A117" s="122" t="s">
        <v>180</v>
      </c>
    </row>
    <row r="118" spans="1:1" s="34" customFormat="1" ht="15" hidden="1" x14ac:dyDescent="0.3">
      <c r="A118" s="122" t="s">
        <v>181</v>
      </c>
    </row>
    <row r="119" spans="1:1" s="34" customFormat="1" ht="15" hidden="1" x14ac:dyDescent="0.3">
      <c r="A119" s="122" t="s">
        <v>182</v>
      </c>
    </row>
    <row r="120" spans="1:1" s="34" customFormat="1" ht="15" hidden="1" x14ac:dyDescent="0.3">
      <c r="A120" s="122" t="s">
        <v>183</v>
      </c>
    </row>
    <row r="121" spans="1:1" s="34" customFormat="1" ht="15" hidden="1" x14ac:dyDescent="0.3">
      <c r="A121" s="122" t="s">
        <v>184</v>
      </c>
    </row>
    <row r="122" spans="1:1" s="34" customFormat="1" ht="15" hidden="1" x14ac:dyDescent="0.3">
      <c r="A122" s="122" t="s">
        <v>185</v>
      </c>
    </row>
    <row r="123" spans="1:1" s="34" customFormat="1" ht="15" hidden="1" x14ac:dyDescent="0.3">
      <c r="A123" s="122" t="s">
        <v>186</v>
      </c>
    </row>
    <row r="124" spans="1:1" s="34" customFormat="1" ht="15" hidden="1" x14ac:dyDescent="0.3">
      <c r="A124" s="122" t="s">
        <v>187</v>
      </c>
    </row>
    <row r="125" spans="1:1" s="34" customFormat="1" ht="15" hidden="1" x14ac:dyDescent="0.3">
      <c r="A125" s="122" t="s">
        <v>188</v>
      </c>
    </row>
    <row r="126" spans="1:1" s="34" customFormat="1" ht="15" hidden="1" x14ac:dyDescent="0.3">
      <c r="A126" s="122" t="s">
        <v>189</v>
      </c>
    </row>
    <row r="127" spans="1:1" s="34" customFormat="1" ht="15" hidden="1" x14ac:dyDescent="0.3">
      <c r="A127" s="122" t="s">
        <v>190</v>
      </c>
    </row>
    <row r="128" spans="1:1" s="34" customFormat="1" ht="15" hidden="1" x14ac:dyDescent="0.3">
      <c r="A128" s="122" t="s">
        <v>191</v>
      </c>
    </row>
    <row r="129" spans="1:1" s="34" customFormat="1" ht="15" hidden="1" x14ac:dyDescent="0.3">
      <c r="A129" s="122" t="s">
        <v>192</v>
      </c>
    </row>
    <row r="130" spans="1:1" s="34" customFormat="1" ht="15" hidden="1" x14ac:dyDescent="0.3">
      <c r="A130" s="122" t="s">
        <v>193</v>
      </c>
    </row>
    <row r="131" spans="1:1" s="34" customFormat="1" ht="15" hidden="1" x14ac:dyDescent="0.3">
      <c r="A131" s="122" t="s">
        <v>194</v>
      </c>
    </row>
    <row r="132" spans="1:1" s="34" customFormat="1" ht="15" hidden="1" x14ac:dyDescent="0.3">
      <c r="A132" s="122" t="s">
        <v>195</v>
      </c>
    </row>
    <row r="133" spans="1:1" s="34" customFormat="1" ht="15" hidden="1" x14ac:dyDescent="0.3">
      <c r="A133" s="122" t="s">
        <v>196</v>
      </c>
    </row>
    <row r="134" spans="1:1" s="34" customFormat="1" ht="15" hidden="1" x14ac:dyDescent="0.3">
      <c r="A134" s="122" t="s">
        <v>197</v>
      </c>
    </row>
    <row r="135" spans="1:1" s="34" customFormat="1" ht="15" hidden="1" x14ac:dyDescent="0.3">
      <c r="A135" s="122" t="s">
        <v>198</v>
      </c>
    </row>
    <row r="136" spans="1:1" s="34" customFormat="1" ht="15" hidden="1" x14ac:dyDescent="0.3">
      <c r="A136" s="122" t="s">
        <v>199</v>
      </c>
    </row>
    <row r="137" spans="1:1" s="34" customFormat="1" ht="15" hidden="1" x14ac:dyDescent="0.3">
      <c r="A137" s="122" t="s">
        <v>200</v>
      </c>
    </row>
    <row r="138" spans="1:1" s="34" customFormat="1" ht="15" hidden="1" x14ac:dyDescent="0.3">
      <c r="A138" s="122" t="s">
        <v>201</v>
      </c>
    </row>
    <row r="139" spans="1:1" s="34" customFormat="1" ht="15" hidden="1" x14ac:dyDescent="0.3">
      <c r="A139" s="122" t="s">
        <v>202</v>
      </c>
    </row>
    <row r="140" spans="1:1" s="34" customFormat="1" ht="15" hidden="1" x14ac:dyDescent="0.3">
      <c r="A140" s="122" t="s">
        <v>203</v>
      </c>
    </row>
    <row r="141" spans="1:1" s="34" customFormat="1" ht="15" hidden="1" x14ac:dyDescent="0.3">
      <c r="A141" s="122" t="s">
        <v>204</v>
      </c>
    </row>
    <row r="142" spans="1:1" s="34" customFormat="1" ht="15" hidden="1" x14ac:dyDescent="0.3">
      <c r="A142" s="122" t="s">
        <v>205</v>
      </c>
    </row>
    <row r="143" spans="1:1" s="34" customFormat="1" ht="15" hidden="1" x14ac:dyDescent="0.3">
      <c r="A143" s="122" t="s">
        <v>206</v>
      </c>
    </row>
    <row r="144" spans="1:1" s="34" customFormat="1" ht="15" hidden="1" x14ac:dyDescent="0.3">
      <c r="A144" s="122" t="s">
        <v>207</v>
      </c>
    </row>
    <row r="145" spans="1:1" s="34" customFormat="1" ht="15" hidden="1" x14ac:dyDescent="0.3">
      <c r="A145" s="122" t="s">
        <v>208</v>
      </c>
    </row>
    <row r="146" spans="1:1" s="34" customFormat="1" ht="15" hidden="1" x14ac:dyDescent="0.3">
      <c r="A146" s="122" t="s">
        <v>209</v>
      </c>
    </row>
    <row r="147" spans="1:1" s="34" customFormat="1" ht="15" hidden="1" x14ac:dyDescent="0.3">
      <c r="A147" s="122" t="s">
        <v>210</v>
      </c>
    </row>
    <row r="148" spans="1:1" s="34" customFormat="1" ht="15" hidden="1" x14ac:dyDescent="0.3">
      <c r="A148" s="122" t="s">
        <v>211</v>
      </c>
    </row>
    <row r="149" spans="1:1" s="34" customFormat="1" ht="15" hidden="1" x14ac:dyDescent="0.3">
      <c r="A149" s="122" t="s">
        <v>212</v>
      </c>
    </row>
    <row r="150" spans="1:1" s="34" customFormat="1" ht="15" hidden="1" x14ac:dyDescent="0.3">
      <c r="A150" s="122" t="s">
        <v>213</v>
      </c>
    </row>
    <row r="151" spans="1:1" s="34" customFormat="1" ht="15" hidden="1" x14ac:dyDescent="0.3">
      <c r="A151" s="122" t="s">
        <v>214</v>
      </c>
    </row>
    <row r="152" spans="1:1" s="34" customFormat="1" ht="15" hidden="1" x14ac:dyDescent="0.3">
      <c r="A152" s="122" t="s">
        <v>215</v>
      </c>
    </row>
    <row r="153" spans="1:1" s="34" customFormat="1" ht="15" hidden="1" x14ac:dyDescent="0.3">
      <c r="A153" s="122" t="s">
        <v>216</v>
      </c>
    </row>
    <row r="154" spans="1:1" s="34" customFormat="1" ht="15" hidden="1" x14ac:dyDescent="0.3">
      <c r="A154" s="122" t="s">
        <v>217</v>
      </c>
    </row>
    <row r="155" spans="1:1" s="34" customFormat="1" ht="15" hidden="1" x14ac:dyDescent="0.3">
      <c r="A155" s="122" t="s">
        <v>218</v>
      </c>
    </row>
    <row r="156" spans="1:1" s="34" customFormat="1" ht="15" hidden="1" x14ac:dyDescent="0.3">
      <c r="A156" s="122" t="s">
        <v>219</v>
      </c>
    </row>
    <row r="157" spans="1:1" s="34" customFormat="1" ht="15" hidden="1" x14ac:dyDescent="0.3">
      <c r="A157" s="122" t="s">
        <v>220</v>
      </c>
    </row>
    <row r="158" spans="1:1" s="34" customFormat="1" ht="15" hidden="1" x14ac:dyDescent="0.3">
      <c r="A158" s="122" t="s">
        <v>221</v>
      </c>
    </row>
    <row r="159" spans="1:1" s="34" customFormat="1" ht="15" hidden="1" x14ac:dyDescent="0.3">
      <c r="A159" s="122" t="s">
        <v>222</v>
      </c>
    </row>
    <row r="160" spans="1:1" s="34" customFormat="1" ht="15" hidden="1" x14ac:dyDescent="0.3">
      <c r="A160" s="122" t="s">
        <v>223</v>
      </c>
    </row>
    <row r="161" spans="1:1" s="34" customFormat="1" ht="15" hidden="1" x14ac:dyDescent="0.3">
      <c r="A161" s="122" t="s">
        <v>224</v>
      </c>
    </row>
    <row r="162" spans="1:1" s="34" customFormat="1" ht="15" hidden="1" x14ac:dyDescent="0.3">
      <c r="A162" s="122" t="s">
        <v>225</v>
      </c>
    </row>
    <row r="163" spans="1:1" s="34" customFormat="1" ht="15" hidden="1" x14ac:dyDescent="0.3">
      <c r="A163" s="122" t="s">
        <v>226</v>
      </c>
    </row>
    <row r="164" spans="1:1" s="34" customFormat="1" ht="15" hidden="1" x14ac:dyDescent="0.3">
      <c r="A164" s="122" t="s">
        <v>227</v>
      </c>
    </row>
    <row r="165" spans="1:1" s="34" customFormat="1" ht="15" hidden="1" x14ac:dyDescent="0.3">
      <c r="A165" s="122" t="s">
        <v>228</v>
      </c>
    </row>
    <row r="166" spans="1:1" s="34" customFormat="1" ht="15" hidden="1" x14ac:dyDescent="0.3">
      <c r="A166" s="122" t="s">
        <v>229</v>
      </c>
    </row>
    <row r="167" spans="1:1" s="34" customFormat="1" ht="15" hidden="1" x14ac:dyDescent="0.3">
      <c r="A167" s="123" t="s">
        <v>230</v>
      </c>
    </row>
    <row r="168" spans="1:1" s="34" customFormat="1" ht="15" hidden="1" x14ac:dyDescent="0.3">
      <c r="A168" s="122" t="s">
        <v>231</v>
      </c>
    </row>
    <row r="169" spans="1:1" s="34" customFormat="1" ht="15" hidden="1" x14ac:dyDescent="0.3">
      <c r="A169" s="122" t="s">
        <v>232</v>
      </c>
    </row>
    <row r="170" spans="1:1" s="34" customFormat="1" ht="15" hidden="1" x14ac:dyDescent="0.3">
      <c r="A170" s="122" t="s">
        <v>233</v>
      </c>
    </row>
    <row r="171" spans="1:1" s="34" customFormat="1" ht="15" hidden="1" x14ac:dyDescent="0.3">
      <c r="A171" s="122" t="s">
        <v>234</v>
      </c>
    </row>
    <row r="172" spans="1:1" s="34" customFormat="1" ht="15" hidden="1" x14ac:dyDescent="0.3">
      <c r="A172" s="122" t="s">
        <v>235</v>
      </c>
    </row>
    <row r="173" spans="1:1" s="34" customFormat="1" ht="15" hidden="1" x14ac:dyDescent="0.3">
      <c r="A173" s="122" t="s">
        <v>236</v>
      </c>
    </row>
    <row r="174" spans="1:1" s="34" customFormat="1" ht="15" hidden="1" x14ac:dyDescent="0.3">
      <c r="A174" s="122" t="s">
        <v>237</v>
      </c>
    </row>
    <row r="175" spans="1:1" s="34" customFormat="1" ht="15" hidden="1" x14ac:dyDescent="0.3">
      <c r="A175" s="122" t="s">
        <v>238</v>
      </c>
    </row>
    <row r="176" spans="1:1" s="34" customFormat="1" ht="15" hidden="1" x14ac:dyDescent="0.3">
      <c r="A176" s="122" t="s">
        <v>239</v>
      </c>
    </row>
    <row r="177" spans="1:1" s="34" customFormat="1" ht="15" hidden="1" x14ac:dyDescent="0.3">
      <c r="A177" s="122" t="s">
        <v>240</v>
      </c>
    </row>
    <row r="178" spans="1:1" s="34" customFormat="1" ht="15" hidden="1" x14ac:dyDescent="0.3">
      <c r="A178" s="122" t="s">
        <v>241</v>
      </c>
    </row>
    <row r="179" spans="1:1" s="34" customFormat="1" ht="15" hidden="1" x14ac:dyDescent="0.3">
      <c r="A179" s="34" t="s">
        <v>242</v>
      </c>
    </row>
    <row r="180" spans="1:1" s="34" customFormat="1" ht="15" hidden="1" x14ac:dyDescent="0.3">
      <c r="A180" s="122" t="s">
        <v>243</v>
      </c>
    </row>
    <row r="181" spans="1:1" s="34" customFormat="1" ht="15" hidden="1" x14ac:dyDescent="0.3">
      <c r="A181" s="122" t="s">
        <v>244</v>
      </c>
    </row>
    <row r="182" spans="1:1" s="34" customFormat="1" ht="15" hidden="1" x14ac:dyDescent="0.3">
      <c r="A182" s="122" t="s">
        <v>245</v>
      </c>
    </row>
    <row r="183" spans="1:1" s="34" customFormat="1" ht="15" hidden="1" x14ac:dyDescent="0.3">
      <c r="A183" s="122" t="s">
        <v>246</v>
      </c>
    </row>
    <row r="184" spans="1:1" s="34" customFormat="1" ht="15" hidden="1" x14ac:dyDescent="0.3">
      <c r="A184" s="122" t="s">
        <v>247</v>
      </c>
    </row>
    <row r="185" spans="1:1" s="34" customFormat="1" ht="15" hidden="1" x14ac:dyDescent="0.3">
      <c r="A185" s="122" t="s">
        <v>248</v>
      </c>
    </row>
    <row r="186" spans="1:1" s="34" customFormat="1" ht="15" hidden="1" x14ac:dyDescent="0.3">
      <c r="A186" s="122" t="s">
        <v>249</v>
      </c>
    </row>
    <row r="187" spans="1:1" s="34" customFormat="1" ht="15" hidden="1" x14ac:dyDescent="0.3">
      <c r="A187" s="122" t="s">
        <v>250</v>
      </c>
    </row>
    <row r="188" spans="1:1" s="34" customFormat="1" ht="15" hidden="1" x14ac:dyDescent="0.3">
      <c r="A188" s="122" t="s">
        <v>251</v>
      </c>
    </row>
    <row r="189" spans="1:1" s="34" customFormat="1" ht="15" hidden="1" x14ac:dyDescent="0.3">
      <c r="A189" s="122" t="s">
        <v>252</v>
      </c>
    </row>
    <row r="190" spans="1:1" s="34" customFormat="1" ht="15" hidden="1" x14ac:dyDescent="0.3">
      <c r="A190" s="122" t="s">
        <v>253</v>
      </c>
    </row>
    <row r="191" spans="1:1" s="34" customFormat="1" ht="15" hidden="1" x14ac:dyDescent="0.3">
      <c r="A191" s="122" t="s">
        <v>254</v>
      </c>
    </row>
    <row r="192" spans="1:1" s="34" customFormat="1" ht="15" hidden="1" x14ac:dyDescent="0.3">
      <c r="A192" s="122" t="s">
        <v>255</v>
      </c>
    </row>
    <row r="193" spans="1:1" s="34" customFormat="1" ht="15" hidden="1" x14ac:dyDescent="0.3">
      <c r="A193" s="122" t="s">
        <v>256</v>
      </c>
    </row>
    <row r="194" spans="1:1" s="34" customFormat="1" ht="15" hidden="1" x14ac:dyDescent="0.3">
      <c r="A194" s="122" t="s">
        <v>257</v>
      </c>
    </row>
    <row r="195" spans="1:1" s="34" customFormat="1" ht="15" hidden="1" x14ac:dyDescent="0.3">
      <c r="A195" s="122" t="s">
        <v>258</v>
      </c>
    </row>
    <row r="196" spans="1:1" s="34" customFormat="1" ht="15" hidden="1" x14ac:dyDescent="0.3">
      <c r="A196" s="122" t="s">
        <v>259</v>
      </c>
    </row>
    <row r="197" spans="1:1" s="34" customFormat="1" ht="15" hidden="1" x14ac:dyDescent="0.3">
      <c r="A197" s="122" t="s">
        <v>260</v>
      </c>
    </row>
    <row r="198" spans="1:1" s="34" customFormat="1" ht="15" hidden="1" x14ac:dyDescent="0.3">
      <c r="A198" s="122" t="s">
        <v>261</v>
      </c>
    </row>
    <row r="199" spans="1:1" s="34" customFormat="1" ht="15" hidden="1" x14ac:dyDescent="0.3">
      <c r="A199" s="122" t="s">
        <v>262</v>
      </c>
    </row>
    <row r="200" spans="1:1" s="34" customFormat="1" ht="15" hidden="1" x14ac:dyDescent="0.3">
      <c r="A200" s="122" t="s">
        <v>263</v>
      </c>
    </row>
    <row r="201" spans="1:1" s="34" customFormat="1" ht="15" hidden="1" x14ac:dyDescent="0.3">
      <c r="A201" s="122" t="s">
        <v>264</v>
      </c>
    </row>
    <row r="202" spans="1:1" s="34" customFormat="1" ht="15" hidden="1" x14ac:dyDescent="0.3">
      <c r="A202" s="122" t="s">
        <v>265</v>
      </c>
    </row>
    <row r="203" spans="1:1" s="34" customFormat="1" ht="15" hidden="1" x14ac:dyDescent="0.3">
      <c r="A203" s="122" t="s">
        <v>266</v>
      </c>
    </row>
    <row r="204" spans="1:1" s="34" customFormat="1" ht="15" hidden="1" x14ac:dyDescent="0.3">
      <c r="A204" s="122" t="s">
        <v>267</v>
      </c>
    </row>
    <row r="205" spans="1:1" s="34" customFormat="1" ht="15" hidden="1" x14ac:dyDescent="0.3">
      <c r="A205" s="122" t="s">
        <v>268</v>
      </c>
    </row>
    <row r="206" spans="1:1" s="34" customFormat="1" ht="15" hidden="1" x14ac:dyDescent="0.3">
      <c r="A206" s="122" t="s">
        <v>269</v>
      </c>
    </row>
    <row r="207" spans="1:1" s="34" customFormat="1" ht="15" hidden="1" x14ac:dyDescent="0.3">
      <c r="A207" s="122" t="s">
        <v>270</v>
      </c>
    </row>
    <row r="208" spans="1:1" s="34" customFormat="1" ht="15" hidden="1" x14ac:dyDescent="0.3">
      <c r="A208" s="122" t="s">
        <v>271</v>
      </c>
    </row>
    <row r="209" spans="1:1" s="34" customFormat="1" ht="15" hidden="1" x14ac:dyDescent="0.3">
      <c r="A209" s="122" t="s">
        <v>272</v>
      </c>
    </row>
    <row r="210" spans="1:1" s="34" customFormat="1" ht="15" hidden="1" x14ac:dyDescent="0.3">
      <c r="A210" s="122" t="s">
        <v>273</v>
      </c>
    </row>
    <row r="211" spans="1:1" s="34" customFormat="1" ht="15" hidden="1" x14ac:dyDescent="0.3">
      <c r="A211" s="122" t="s">
        <v>274</v>
      </c>
    </row>
    <row r="212" spans="1:1" s="34" customFormat="1" ht="15" hidden="1" x14ac:dyDescent="0.3">
      <c r="A212" s="122" t="s">
        <v>275</v>
      </c>
    </row>
    <row r="213" spans="1:1" s="34" customFormat="1" ht="15" hidden="1" x14ac:dyDescent="0.3">
      <c r="A213" s="122" t="s">
        <v>276</v>
      </c>
    </row>
    <row r="214" spans="1:1" s="34" customFormat="1" ht="15" hidden="1" x14ac:dyDescent="0.3">
      <c r="A214" s="122" t="s">
        <v>277</v>
      </c>
    </row>
    <row r="215" spans="1:1" s="34" customFormat="1" ht="15" hidden="1" x14ac:dyDescent="0.3">
      <c r="A215" s="122" t="s">
        <v>278</v>
      </c>
    </row>
    <row r="216" spans="1:1" s="34" customFormat="1" ht="15" hidden="1" x14ac:dyDescent="0.3">
      <c r="A216" s="122" t="s">
        <v>279</v>
      </c>
    </row>
    <row r="217" spans="1:1" s="34" customFormat="1" ht="15" hidden="1" x14ac:dyDescent="0.3">
      <c r="A217" s="122" t="s">
        <v>280</v>
      </c>
    </row>
    <row r="218" spans="1:1" s="34" customFormat="1" ht="15" hidden="1" x14ac:dyDescent="0.3">
      <c r="A218" s="122" t="s">
        <v>281</v>
      </c>
    </row>
    <row r="219" spans="1:1" s="34" customFormat="1" ht="15" hidden="1" x14ac:dyDescent="0.3">
      <c r="A219" s="122" t="s">
        <v>282</v>
      </c>
    </row>
    <row r="220" spans="1:1" s="34" customFormat="1" ht="15" hidden="1" x14ac:dyDescent="0.3">
      <c r="A220" s="122" t="s">
        <v>283</v>
      </c>
    </row>
    <row r="221" spans="1:1" s="34" customFormat="1" ht="15" hidden="1" x14ac:dyDescent="0.3">
      <c r="A221" s="122" t="s">
        <v>284</v>
      </c>
    </row>
    <row r="222" spans="1:1" s="34" customFormat="1" ht="15" hidden="1" x14ac:dyDescent="0.3">
      <c r="A222" s="122" t="s">
        <v>285</v>
      </c>
    </row>
    <row r="223" spans="1:1" s="34" customFormat="1" ht="15" hidden="1" x14ac:dyDescent="0.3">
      <c r="A223" s="122" t="s">
        <v>286</v>
      </c>
    </row>
    <row r="224" spans="1:1" s="34" customFormat="1" ht="15" hidden="1" x14ac:dyDescent="0.3">
      <c r="A224" s="122" t="s">
        <v>287</v>
      </c>
    </row>
    <row r="225" spans="1:1" s="34" customFormat="1" ht="15" hidden="1" x14ac:dyDescent="0.3">
      <c r="A225" s="122" t="s">
        <v>288</v>
      </c>
    </row>
    <row r="226" spans="1:1" s="34" customFormat="1" ht="15" hidden="1" x14ac:dyDescent="0.3">
      <c r="A226" s="122" t="s">
        <v>289</v>
      </c>
    </row>
    <row r="227" spans="1:1" s="34" customFormat="1" ht="15" hidden="1" x14ac:dyDescent="0.3">
      <c r="A227" s="122" t="s">
        <v>290</v>
      </c>
    </row>
    <row r="228" spans="1:1" s="34" customFormat="1" ht="15" hidden="1" x14ac:dyDescent="0.3">
      <c r="A228" s="122" t="s">
        <v>291</v>
      </c>
    </row>
    <row r="229" spans="1:1" s="34" customFormat="1" ht="15" hidden="1" x14ac:dyDescent="0.3">
      <c r="A229" s="122" t="s">
        <v>292</v>
      </c>
    </row>
    <row r="230" spans="1:1" s="34" customFormat="1" ht="15" hidden="1" x14ac:dyDescent="0.3">
      <c r="A230" s="122" t="s">
        <v>293</v>
      </c>
    </row>
    <row r="231" spans="1:1" s="34" customFormat="1" ht="15" hidden="1" x14ac:dyDescent="0.3"/>
    <row r="232" spans="1:1" s="34" customFormat="1" ht="15" hidden="1" x14ac:dyDescent="0.3">
      <c r="A232" s="124" t="s">
        <v>294</v>
      </c>
    </row>
    <row r="233" spans="1:1" s="34" customFormat="1" ht="15" hidden="1" x14ac:dyDescent="0.3"/>
    <row r="234" spans="1:1" s="34" customFormat="1" ht="15" hidden="1" x14ac:dyDescent="0.3">
      <c r="A234" s="122" t="s">
        <v>23</v>
      </c>
    </row>
    <row r="235" spans="1:1" s="34" customFormat="1" ht="15" hidden="1" x14ac:dyDescent="0.3">
      <c r="A235" s="122" t="s">
        <v>24</v>
      </c>
    </row>
    <row r="236" spans="1:1" s="34" customFormat="1" ht="15" hidden="1" x14ac:dyDescent="0.3">
      <c r="A236" s="122" t="s">
        <v>94</v>
      </c>
    </row>
    <row r="237" spans="1:1" s="34" customFormat="1" ht="15" hidden="1" x14ac:dyDescent="0.3">
      <c r="A237" s="122" t="s">
        <v>99</v>
      </c>
    </row>
    <row r="238" spans="1:1" s="34" customFormat="1" ht="15" hidden="1" x14ac:dyDescent="0.3">
      <c r="A238" s="122" t="s">
        <v>25</v>
      </c>
    </row>
    <row r="239" spans="1:1" s="34" customFormat="1" ht="15" hidden="1" x14ac:dyDescent="0.3">
      <c r="A239" s="122" t="s">
        <v>26</v>
      </c>
    </row>
    <row r="240" spans="1:1" s="34" customFormat="1" ht="15" hidden="1" x14ac:dyDescent="0.3">
      <c r="A240" s="122" t="s">
        <v>112</v>
      </c>
    </row>
    <row r="241" spans="1:1" s="34" customFormat="1" ht="15" hidden="1" x14ac:dyDescent="0.3">
      <c r="A241" s="34" t="s">
        <v>113</v>
      </c>
    </row>
    <row r="242" spans="1:1" s="34" customFormat="1" ht="15" hidden="1" x14ac:dyDescent="0.3">
      <c r="A242" s="122" t="s">
        <v>28</v>
      </c>
    </row>
    <row r="243" spans="1:1" s="34" customFormat="1" ht="15" hidden="1" x14ac:dyDescent="0.3">
      <c r="A243" s="122" t="s">
        <v>29</v>
      </c>
    </row>
    <row r="244" spans="1:1" s="34" customFormat="1" ht="15" hidden="1" x14ac:dyDescent="0.3">
      <c r="A244" s="122" t="s">
        <v>30</v>
      </c>
    </row>
    <row r="245" spans="1:1" s="34" customFormat="1" ht="15" hidden="1" x14ac:dyDescent="0.3">
      <c r="A245" s="122" t="s">
        <v>100</v>
      </c>
    </row>
    <row r="246" spans="1:1" s="34" customFormat="1" ht="15" hidden="1" x14ac:dyDescent="0.3">
      <c r="A246" s="122" t="s">
        <v>31</v>
      </c>
    </row>
    <row r="247" spans="1:1" s="34" customFormat="1" ht="15" hidden="1" x14ac:dyDescent="0.3">
      <c r="A247" s="122" t="s">
        <v>32</v>
      </c>
    </row>
    <row r="248" spans="1:1" s="34" customFormat="1" ht="15" hidden="1" x14ac:dyDescent="0.3">
      <c r="A248" s="122" t="s">
        <v>89</v>
      </c>
    </row>
    <row r="249" spans="1:1" s="34" customFormat="1" ht="15" hidden="1" x14ac:dyDescent="0.3">
      <c r="A249" s="122" t="s">
        <v>33</v>
      </c>
    </row>
    <row r="250" spans="1:1" s="34" customFormat="1" ht="15" hidden="1" x14ac:dyDescent="0.3">
      <c r="A250" s="122" t="s">
        <v>114</v>
      </c>
    </row>
    <row r="251" spans="1:1" s="34" customFormat="1" ht="15" hidden="1" x14ac:dyDescent="0.3">
      <c r="A251" s="122" t="s">
        <v>34</v>
      </c>
    </row>
    <row r="252" spans="1:1" s="34" customFormat="1" ht="15" hidden="1" x14ac:dyDescent="0.3">
      <c r="A252" s="122" t="s">
        <v>35</v>
      </c>
    </row>
    <row r="253" spans="1:1" s="34" customFormat="1" ht="15" hidden="1" x14ac:dyDescent="0.3">
      <c r="A253" s="122" t="s">
        <v>90</v>
      </c>
    </row>
    <row r="254" spans="1:1" s="34" customFormat="1" ht="14.25" hidden="1" customHeight="1" x14ac:dyDescent="0.3">
      <c r="A254" s="122" t="s">
        <v>36</v>
      </c>
    </row>
    <row r="255" spans="1:1" s="34" customFormat="1" ht="15" hidden="1" x14ac:dyDescent="0.3">
      <c r="A255" s="122" t="s">
        <v>295</v>
      </c>
    </row>
    <row r="256" spans="1:1" s="34" customFormat="1" ht="15" hidden="1" x14ac:dyDescent="0.3">
      <c r="A256" s="122" t="s">
        <v>37</v>
      </c>
    </row>
    <row r="257" spans="1:1" s="34" customFormat="1" ht="15" hidden="1" x14ac:dyDescent="0.3">
      <c r="A257" s="122" t="s">
        <v>38</v>
      </c>
    </row>
    <row r="258" spans="1:1" s="34" customFormat="1" ht="15" hidden="1" x14ac:dyDescent="0.3">
      <c r="A258" s="122" t="s">
        <v>39</v>
      </c>
    </row>
    <row r="259" spans="1:1" s="34" customFormat="1" ht="15" hidden="1" x14ac:dyDescent="0.3">
      <c r="A259" s="122" t="s">
        <v>40</v>
      </c>
    </row>
    <row r="260" spans="1:1" s="34" customFormat="1" ht="15" hidden="1" x14ac:dyDescent="0.3">
      <c r="A260" s="122" t="s">
        <v>41</v>
      </c>
    </row>
    <row r="261" spans="1:1" s="34" customFormat="1" ht="15" hidden="1" x14ac:dyDescent="0.3">
      <c r="A261" s="122" t="s">
        <v>42</v>
      </c>
    </row>
    <row r="262" spans="1:1" s="34" customFormat="1" ht="15" hidden="1" x14ac:dyDescent="0.3">
      <c r="A262" s="122" t="s">
        <v>43</v>
      </c>
    </row>
    <row r="263" spans="1:1" s="34" customFormat="1" ht="15" hidden="1" x14ac:dyDescent="0.3">
      <c r="A263" s="122" t="s">
        <v>44</v>
      </c>
    </row>
    <row r="264" spans="1:1" s="34" customFormat="1" ht="15" hidden="1" x14ac:dyDescent="0.3">
      <c r="A264" s="122" t="s">
        <v>45</v>
      </c>
    </row>
    <row r="265" spans="1:1" s="34" customFormat="1" ht="15" hidden="1" x14ac:dyDescent="0.3">
      <c r="A265" s="122" t="s">
        <v>46</v>
      </c>
    </row>
    <row r="266" spans="1:1" hidden="1" x14ac:dyDescent="0.45">
      <c r="A266" s="122" t="s">
        <v>47</v>
      </c>
    </row>
    <row r="267" spans="1:1" hidden="1" x14ac:dyDescent="0.45">
      <c r="A267" s="122" t="s">
        <v>48</v>
      </c>
    </row>
    <row r="268" spans="1:1" hidden="1" x14ac:dyDescent="0.45">
      <c r="A268" s="122" t="s">
        <v>49</v>
      </c>
    </row>
    <row r="269" spans="1:1" hidden="1" x14ac:dyDescent="0.45">
      <c r="A269" s="122" t="s">
        <v>50</v>
      </c>
    </row>
    <row r="270" spans="1:1" hidden="1" x14ac:dyDescent="0.45">
      <c r="A270" s="122" t="s">
        <v>296</v>
      </c>
    </row>
    <row r="271" spans="1:1" hidden="1" x14ac:dyDescent="0.45">
      <c r="A271" s="122" t="s">
        <v>115</v>
      </c>
    </row>
    <row r="272" spans="1:1" hidden="1" x14ac:dyDescent="0.45">
      <c r="A272" s="122" t="s">
        <v>51</v>
      </c>
    </row>
    <row r="273" spans="1:1" hidden="1" x14ac:dyDescent="0.45">
      <c r="A273" s="122" t="s">
        <v>52</v>
      </c>
    </row>
    <row r="274" spans="1:1" hidden="1" x14ac:dyDescent="0.45">
      <c r="A274" s="122" t="s">
        <v>53</v>
      </c>
    </row>
    <row r="275" spans="1:1" hidden="1" x14ac:dyDescent="0.45">
      <c r="A275" s="122" t="s">
        <v>54</v>
      </c>
    </row>
    <row r="276" spans="1:1" hidden="1" x14ac:dyDescent="0.45">
      <c r="A276" s="122" t="s">
        <v>55</v>
      </c>
    </row>
    <row r="277" spans="1:1" hidden="1" x14ac:dyDescent="0.45">
      <c r="A277" s="122" t="s">
        <v>56</v>
      </c>
    </row>
    <row r="278" spans="1:1" hidden="1" x14ac:dyDescent="0.45">
      <c r="A278" s="122" t="s">
        <v>57</v>
      </c>
    </row>
    <row r="279" spans="1:1" hidden="1" x14ac:dyDescent="0.45">
      <c r="A279" s="122" t="s">
        <v>297</v>
      </c>
    </row>
    <row r="280" spans="1:1" hidden="1" x14ac:dyDescent="0.45">
      <c r="A280" s="122" t="s">
        <v>80</v>
      </c>
    </row>
    <row r="281" spans="1:1" hidden="1" x14ac:dyDescent="0.45">
      <c r="A281" s="122" t="s">
        <v>298</v>
      </c>
    </row>
    <row r="282" spans="1:1" hidden="1" x14ac:dyDescent="0.45">
      <c r="A282" s="122" t="s">
        <v>58</v>
      </c>
    </row>
    <row r="283" spans="1:1" hidden="1" x14ac:dyDescent="0.45">
      <c r="A283" s="122" t="s">
        <v>59</v>
      </c>
    </row>
    <row r="284" spans="1:1" hidden="1" x14ac:dyDescent="0.45">
      <c r="A284" s="122" t="s">
        <v>78</v>
      </c>
    </row>
    <row r="285" spans="1:1" hidden="1" x14ac:dyDescent="0.45">
      <c r="A285" s="122" t="s">
        <v>83</v>
      </c>
    </row>
    <row r="286" spans="1:1" hidden="1" x14ac:dyDescent="0.45">
      <c r="A286" s="122" t="s">
        <v>299</v>
      </c>
    </row>
    <row r="287" spans="1:1" hidden="1" x14ac:dyDescent="0.45">
      <c r="A287" s="122" t="s">
        <v>60</v>
      </c>
    </row>
    <row r="288" spans="1:1" hidden="1" x14ac:dyDescent="0.45">
      <c r="A288" s="122" t="s">
        <v>91</v>
      </c>
    </row>
    <row r="289" spans="1:1" hidden="1" x14ac:dyDescent="0.45">
      <c r="A289" s="122" t="s">
        <v>61</v>
      </c>
    </row>
    <row r="290" spans="1:1" hidden="1" x14ac:dyDescent="0.45">
      <c r="A290" s="122" t="s">
        <v>300</v>
      </c>
    </row>
    <row r="291" spans="1:1" hidden="1" x14ac:dyDescent="0.45">
      <c r="A291" s="122" t="s">
        <v>62</v>
      </c>
    </row>
    <row r="292" spans="1:1" hidden="1" x14ac:dyDescent="0.45">
      <c r="A292" s="122" t="s">
        <v>63</v>
      </c>
    </row>
    <row r="293" spans="1:1" hidden="1" x14ac:dyDescent="0.45">
      <c r="A293" s="122" t="s">
        <v>301</v>
      </c>
    </row>
    <row r="294" spans="1:1" hidden="1" x14ac:dyDescent="0.45">
      <c r="A294" s="122" t="s">
        <v>64</v>
      </c>
    </row>
    <row r="295" spans="1:1" hidden="1" x14ac:dyDescent="0.45">
      <c r="A295" s="122" t="s">
        <v>116</v>
      </c>
    </row>
    <row r="296" spans="1:1" hidden="1" x14ac:dyDescent="0.45">
      <c r="A296" s="122" t="s">
        <v>302</v>
      </c>
    </row>
    <row r="297" spans="1:1" hidden="1" x14ac:dyDescent="0.45">
      <c r="A297" s="122" t="s">
        <v>65</v>
      </c>
    </row>
    <row r="298" spans="1:1" hidden="1" x14ac:dyDescent="0.45">
      <c r="A298" s="122" t="s">
        <v>66</v>
      </c>
    </row>
    <row r="299" spans="1:1" hidden="1" x14ac:dyDescent="0.45">
      <c r="A299" s="122" t="s">
        <v>117</v>
      </c>
    </row>
    <row r="300" spans="1:1" hidden="1" x14ac:dyDescent="0.45">
      <c r="A300" s="122" t="s">
        <v>67</v>
      </c>
    </row>
    <row r="301" spans="1:1" hidden="1" x14ac:dyDescent="0.45">
      <c r="A301" s="122" t="s">
        <v>68</v>
      </c>
    </row>
    <row r="302" spans="1:1" hidden="1" x14ac:dyDescent="0.45">
      <c r="A302" s="122" t="s">
        <v>93</v>
      </c>
    </row>
    <row r="303" spans="1:1" hidden="1" x14ac:dyDescent="0.45">
      <c r="A303" s="122" t="s">
        <v>69</v>
      </c>
    </row>
    <row r="304" spans="1:1" hidden="1" x14ac:dyDescent="0.45">
      <c r="A304" s="122" t="s">
        <v>79</v>
      </c>
    </row>
    <row r="305" spans="1:1" hidden="1" x14ac:dyDescent="0.45">
      <c r="A305" s="122" t="s">
        <v>70</v>
      </c>
    </row>
    <row r="306" spans="1:1" hidden="1" x14ac:dyDescent="0.45">
      <c r="A306" s="122" t="s">
        <v>303</v>
      </c>
    </row>
    <row r="307" spans="1:1" hidden="1" x14ac:dyDescent="0.45">
      <c r="A307" s="122" t="s">
        <v>71</v>
      </c>
    </row>
    <row r="308" spans="1:1" hidden="1" x14ac:dyDescent="0.45">
      <c r="A308" s="122" t="s">
        <v>72</v>
      </c>
    </row>
    <row r="309" spans="1:1" hidden="1" x14ac:dyDescent="0.45">
      <c r="A309" s="122" t="s">
        <v>82</v>
      </c>
    </row>
    <row r="310" spans="1:1" hidden="1" x14ac:dyDescent="0.45">
      <c r="A310" s="122" t="s">
        <v>73</v>
      </c>
    </row>
    <row r="311" spans="1:1" hidden="1" x14ac:dyDescent="0.45">
      <c r="A311" s="122" t="s">
        <v>304</v>
      </c>
    </row>
    <row r="312" spans="1:1" hidden="1" x14ac:dyDescent="0.45">
      <c r="A312" s="122" t="s">
        <v>95</v>
      </c>
    </row>
    <row r="313" spans="1:1" hidden="1" x14ac:dyDescent="0.45">
      <c r="A313" s="122" t="s">
        <v>305</v>
      </c>
    </row>
    <row r="314" spans="1:1" hidden="1" x14ac:dyDescent="0.45">
      <c r="A314" s="122" t="s">
        <v>306</v>
      </c>
    </row>
    <row r="315" spans="1:1" hidden="1" x14ac:dyDescent="0.45">
      <c r="A315" s="123" t="s">
        <v>74</v>
      </c>
    </row>
    <row r="316" spans="1:1" hidden="1" x14ac:dyDescent="0.45">
      <c r="A316" s="34" t="s">
        <v>101</v>
      </c>
    </row>
    <row r="317" spans="1:1" hidden="1" x14ac:dyDescent="0.45">
      <c r="A317" s="122" t="s">
        <v>27</v>
      </c>
    </row>
    <row r="318" spans="1:1" hidden="1" x14ac:dyDescent="0.45">
      <c r="A318" s="34" t="s">
        <v>307</v>
      </c>
    </row>
    <row r="319" spans="1:1" hidden="1" x14ac:dyDescent="0.45">
      <c r="A319" s="34" t="s">
        <v>308</v>
      </c>
    </row>
  </sheetData>
  <sheetProtection selectLockedCells="1"/>
  <dataConsolidate/>
  <mergeCells count="27">
    <mergeCell ref="A1:L1"/>
    <mergeCell ref="A2:L2"/>
    <mergeCell ref="B9:C9"/>
    <mergeCell ref="J10:K10"/>
    <mergeCell ref="A11:C11"/>
    <mergeCell ref="J6:K6"/>
    <mergeCell ref="J8:K8"/>
    <mergeCell ref="A49:L49"/>
    <mergeCell ref="A50:L50"/>
    <mergeCell ref="B48:L48"/>
    <mergeCell ref="A46:M46"/>
    <mergeCell ref="A39:C39"/>
    <mergeCell ref="A42:C42"/>
    <mergeCell ref="A40:C40"/>
    <mergeCell ref="A43:C43"/>
    <mergeCell ref="B47:L47"/>
    <mergeCell ref="A45:N45"/>
    <mergeCell ref="J37:L37"/>
    <mergeCell ref="A44:L44"/>
    <mergeCell ref="B37:C37"/>
    <mergeCell ref="C38:J38"/>
    <mergeCell ref="A12:L12"/>
    <mergeCell ref="A33:L33"/>
    <mergeCell ref="B35:C35"/>
    <mergeCell ref="J35:L35"/>
    <mergeCell ref="B36:C36"/>
    <mergeCell ref="J36:L36"/>
  </mergeCells>
  <phoneticPr fontId="1" type="noConversion"/>
  <dataValidations count="6">
    <dataValidation type="textLength" operator="equal" allowBlank="1" showInputMessage="1" showErrorMessage="1" errorTitle="Incorrect number of digits" error="The speedtype must have eight digits" sqref="B6 J6:K6 B8 J8:K8" xr:uid="{00000000-0002-0000-0400-000000000000}">
      <formula1>8</formula1>
    </dataValidation>
    <dataValidation type="decimal" allowBlank="1" showInputMessage="1" showErrorMessage="1" error="Student Employee pay rates must be between $7.28 - $18.00." prompt="Student Employee pay rates must be betwwen $7.28 - $18.00." sqref="G10" xr:uid="{00000000-0002-0000-0400-000001000000}">
      <formula1>7.64</formula1>
      <formula2>18</formula2>
    </dataValidation>
    <dataValidation type="textLength" operator="equal" allowBlank="1" showInputMessage="1" showErrorMessage="1" error="An Employee ID number is 6 digits long." sqref="G4" xr:uid="{00000000-0002-0000-0400-000002000000}">
      <formula1>6</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400-000003000000}">
      <formula1>OFFSET($A$53,0,0,COUNTA($A:$A),1)</formula1>
    </dataValidation>
    <dataValidation allowBlank="1" showInputMessage="1" showErrorMessage="1" errorTitle="Invalid Date Entered" error="You have entered a date that does not fall within this payperiod. _x000a__x000a__x000a_?'s call 719.255.3464 or e-mail sepayrol@uccs.edu" sqref="B14:B32" xr:uid="{00000000-0002-0000-0400-000004000000}"/>
    <dataValidation type="date" allowBlank="1" showInputMessage="1" showErrorMessage="1" sqref="A14:A32" xr:uid="{00000000-0002-0000-0400-000005000000}">
      <formula1>46306</formula1>
      <formula2>46319</formula2>
    </dataValidation>
  </dataValidations>
  <hyperlinks>
    <hyperlink ref="A49" r:id="rId1" display="For the most up-to-date form, see our website at:  http://www.uccs.edu/~stuemp/formstuemp.htm" xr:uid="{00000000-0004-0000-0400-000000000000}"/>
    <hyperlink ref="A50:L50" r:id="rId2" display="If you are having problems with the timesheet or have any questions please contact Student Employment at 719.262.3454 or e-mail us at stuemp@uccs.edu" xr:uid="{00000000-0004-0000-0400-000001000000}"/>
    <hyperlink ref="A49:L49" r:id="rId3" display="For the most up-to-date form, see our website at:  http://www.uccs.edu/~stuemp/formstuemp.shtml" xr:uid="{00000000-0004-0000-0400-000002000000}"/>
  </hyperlinks>
  <printOptions horizontalCentered="1" verticalCentered="1"/>
  <pageMargins left="0" right="0" top="0.5" bottom="0.75" header="0.5" footer="0.5"/>
  <pageSetup scale="67" orientation="portrait" blackAndWhite="1" horizontalDpi="300" verticalDpi="300" r:id="rId4"/>
  <headerFooter alignWithMargins="0">
    <oddFooter>&amp;C&amp;Z&amp;F</oddFooter>
  </headerFooter>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pageSetUpPr fitToPage="1"/>
  </sheetPr>
  <dimension ref="A1:R319"/>
  <sheetViews>
    <sheetView workbookViewId="0">
      <selection activeCell="A14" sqref="A14:A32"/>
    </sheetView>
  </sheetViews>
  <sheetFormatPr defaultColWidth="9.1796875" defaultRowHeight="17" x14ac:dyDescent="0.45"/>
  <cols>
    <col min="1" max="1" width="25.81640625" style="16" customWidth="1"/>
    <col min="2" max="2" width="25.453125" style="16" customWidth="1"/>
    <col min="3" max="3" width="13" style="16" customWidth="1"/>
    <col min="4" max="4" width="12.54296875" style="16" hidden="1" customWidth="1"/>
    <col min="5" max="6" width="9.1796875" style="16" hidden="1" customWidth="1"/>
    <col min="7" max="7" width="12.26953125" style="16" customWidth="1"/>
    <col min="8" max="9" width="9.1796875" style="16" hidden="1" customWidth="1"/>
    <col min="10" max="10" width="10.1796875" style="16" customWidth="1"/>
    <col min="11" max="11" width="15.453125" style="16" customWidth="1"/>
    <col min="12" max="12" width="13.7265625" style="16" customWidth="1"/>
    <col min="13" max="16384" width="9.1796875" style="16"/>
  </cols>
  <sheetData>
    <row r="1" spans="1:12" s="139" customFormat="1" ht="44.25" customHeight="1" thickTop="1" x14ac:dyDescent="1.05">
      <c r="A1" s="348" t="s">
        <v>0</v>
      </c>
      <c r="B1" s="349"/>
      <c r="C1" s="349"/>
      <c r="D1" s="349"/>
      <c r="E1" s="349"/>
      <c r="F1" s="349"/>
      <c r="G1" s="349"/>
      <c r="H1" s="349"/>
      <c r="I1" s="349"/>
      <c r="J1" s="349"/>
      <c r="K1" s="349"/>
      <c r="L1" s="350"/>
    </row>
    <row r="2" spans="1:12" s="1" customFormat="1" ht="33" customHeight="1" x14ac:dyDescent="0.85">
      <c r="A2" s="351" t="s">
        <v>1</v>
      </c>
      <c r="B2" s="352"/>
      <c r="C2" s="352"/>
      <c r="D2" s="352"/>
      <c r="E2" s="352"/>
      <c r="F2" s="352"/>
      <c r="G2" s="352"/>
      <c r="H2" s="352"/>
      <c r="I2" s="352"/>
      <c r="J2" s="352"/>
      <c r="K2" s="352"/>
      <c r="L2" s="353"/>
    </row>
    <row r="3" spans="1:12" ht="33.75" customHeight="1" thickBot="1" x14ac:dyDescent="0.7">
      <c r="A3" s="140"/>
      <c r="B3" s="141" t="s">
        <v>108</v>
      </c>
      <c r="C3" s="142" t="str">
        <f>'Fall 2026 Pay Schedule '!A13</f>
        <v>25 October - 7 November</v>
      </c>
      <c r="D3" s="142"/>
      <c r="E3" s="142"/>
      <c r="F3" s="142"/>
      <c r="G3" s="142"/>
      <c r="H3" s="142"/>
      <c r="I3" s="142"/>
      <c r="J3" s="142"/>
      <c r="K3" s="142"/>
      <c r="L3" s="143"/>
    </row>
    <row r="4" spans="1:12" ht="40.5" customHeight="1" thickTop="1" thickBot="1" x14ac:dyDescent="0.55000000000000004">
      <c r="A4" s="144" t="s">
        <v>2</v>
      </c>
      <c r="B4" s="145">
        <f>'11 Oct-24 Oct'!B4</f>
        <v>0</v>
      </c>
      <c r="C4" s="146" t="s">
        <v>4</v>
      </c>
      <c r="D4" s="147"/>
      <c r="E4" s="147"/>
      <c r="F4" s="147"/>
      <c r="G4" s="148">
        <f>'27 Sep-10 Oct'!G4</f>
        <v>0</v>
      </c>
      <c r="H4" s="147"/>
      <c r="I4" s="147"/>
      <c r="J4" s="147"/>
      <c r="K4" s="146" t="s">
        <v>3</v>
      </c>
      <c r="L4" s="149" t="str">
        <f>'27 Sep-10 Oct'!L4</f>
        <v>test</v>
      </c>
    </row>
    <row r="5" spans="1:12" x14ac:dyDescent="0.45">
      <c r="A5" s="150"/>
      <c r="B5" s="151"/>
      <c r="L5" s="152"/>
    </row>
    <row r="6" spans="1:12" ht="17.5" thickBot="1" x14ac:dyDescent="0.5">
      <c r="A6" s="150" t="s">
        <v>84</v>
      </c>
      <c r="B6" s="153">
        <f>'11 Oct-24 Oct'!B6</f>
        <v>0</v>
      </c>
      <c r="C6" s="154" t="str">
        <f>'11 Oct-24 Oct'!C6</f>
        <v>Percent</v>
      </c>
      <c r="G6" s="155" t="s">
        <v>84</v>
      </c>
      <c r="H6" s="155"/>
      <c r="I6" s="155"/>
      <c r="J6" s="337">
        <f>'11 Oct-24 Oct'!J6:K6</f>
        <v>0</v>
      </c>
      <c r="K6" s="337"/>
      <c r="L6" s="156" t="str">
        <f>'11 Oct-24 Oct'!L6</f>
        <v>Percent</v>
      </c>
    </row>
    <row r="7" spans="1:12" x14ac:dyDescent="0.45">
      <c r="A7" s="150"/>
      <c r="L7" s="152"/>
    </row>
    <row r="8" spans="1:12" ht="17.5" thickBot="1" x14ac:dyDescent="0.5">
      <c r="A8" s="150" t="s">
        <v>84</v>
      </c>
      <c r="B8" s="153">
        <f>'11 Oct-24 Oct'!B8</f>
        <v>0</v>
      </c>
      <c r="C8" s="154" t="str">
        <f>'11 Oct-24 Oct'!C8</f>
        <v>Percent</v>
      </c>
      <c r="G8" s="155" t="s">
        <v>84</v>
      </c>
      <c r="H8" s="155"/>
      <c r="I8" s="155"/>
      <c r="J8" s="337">
        <f>'11 Oct-24 Oct'!J8:K8</f>
        <v>0</v>
      </c>
      <c r="K8" s="337"/>
      <c r="L8" s="156" t="str">
        <f>'11 Oct-24 Oct'!L8</f>
        <v>Percent</v>
      </c>
    </row>
    <row r="9" spans="1:12" ht="27.75" customHeight="1" thickBot="1" x14ac:dyDescent="0.5">
      <c r="A9" s="150" t="s">
        <v>5</v>
      </c>
      <c r="B9" s="354">
        <f>'30 Aug-12 Sep'!B9:C9</f>
        <v>0</v>
      </c>
      <c r="C9" s="354"/>
      <c r="D9" s="157"/>
      <c r="E9" s="157"/>
      <c r="F9" s="157"/>
      <c r="G9" s="157"/>
      <c r="H9" s="157"/>
      <c r="I9" s="157"/>
      <c r="J9" s="157"/>
      <c r="K9" s="158" t="s">
        <v>6</v>
      </c>
      <c r="L9" s="159" t="str">
        <f>'11 Oct-24 Oct'!L9</f>
        <v>Fall 2026</v>
      </c>
    </row>
    <row r="10" spans="1:12" ht="17.5" thickBot="1" x14ac:dyDescent="0.5">
      <c r="A10" s="150" t="s">
        <v>7</v>
      </c>
      <c r="B10" s="160">
        <f>'11 Oct-24 Oct'!B10</f>
        <v>0</v>
      </c>
      <c r="C10" s="158" t="s">
        <v>8</v>
      </c>
      <c r="D10" s="157"/>
      <c r="E10" s="157"/>
      <c r="F10" s="157"/>
      <c r="G10" s="161">
        <f>'11 Oct-24 Oct'!G10</f>
        <v>0</v>
      </c>
      <c r="H10" s="157"/>
      <c r="I10" s="157"/>
      <c r="J10" s="355" t="s">
        <v>21</v>
      </c>
      <c r="K10" s="356"/>
      <c r="L10" s="162">
        <f>IF(G10&lt;1,0,(B10-'11 Oct-24 Oct'!J36)/G10)</f>
        <v>0</v>
      </c>
    </row>
    <row r="11" spans="1:12" ht="39" customHeight="1" thickBot="1" x14ac:dyDescent="0.5">
      <c r="A11" s="357" t="s">
        <v>9</v>
      </c>
      <c r="B11" s="358"/>
      <c r="C11" s="358"/>
      <c r="D11" s="163"/>
      <c r="E11" s="163"/>
      <c r="F11" s="163"/>
      <c r="G11" s="164">
        <f>L10/12</f>
        <v>0</v>
      </c>
      <c r="H11" s="157"/>
      <c r="I11" s="157"/>
      <c r="J11" s="157"/>
      <c r="K11" s="157"/>
      <c r="L11" s="165"/>
    </row>
    <row r="12" spans="1:12" ht="20" thickBot="1" x14ac:dyDescent="0.5">
      <c r="A12" s="333"/>
      <c r="B12" s="334"/>
      <c r="C12" s="334"/>
      <c r="D12" s="334"/>
      <c r="E12" s="334"/>
      <c r="F12" s="334"/>
      <c r="G12" s="334"/>
      <c r="H12" s="334"/>
      <c r="I12" s="334"/>
      <c r="J12" s="334"/>
      <c r="K12" s="334"/>
      <c r="L12" s="335"/>
    </row>
    <row r="13" spans="1:12" ht="65.25" customHeight="1" thickTop="1" x14ac:dyDescent="0.45">
      <c r="A13" s="228" t="s">
        <v>12</v>
      </c>
      <c r="B13" s="229" t="s">
        <v>75</v>
      </c>
      <c r="C13" s="230" t="s">
        <v>17</v>
      </c>
      <c r="D13" s="231" t="s">
        <v>14</v>
      </c>
      <c r="E13" s="232" t="s">
        <v>76</v>
      </c>
      <c r="F13" s="233"/>
      <c r="G13" s="234" t="s">
        <v>15</v>
      </c>
      <c r="H13" s="235" t="s">
        <v>76</v>
      </c>
      <c r="I13" s="231"/>
      <c r="J13" s="236" t="s">
        <v>14</v>
      </c>
      <c r="K13" s="229" t="s">
        <v>16</v>
      </c>
      <c r="L13" s="175" t="s">
        <v>18</v>
      </c>
    </row>
    <row r="14" spans="1:12" x14ac:dyDescent="0.45">
      <c r="A14" s="176"/>
      <c r="B14" s="66"/>
      <c r="C14" s="67"/>
      <c r="D14" s="184">
        <f>C14-B14</f>
        <v>0</v>
      </c>
      <c r="E14" s="185">
        <f>D14</f>
        <v>0</v>
      </c>
      <c r="F14" s="186">
        <f>E14*24</f>
        <v>0</v>
      </c>
      <c r="G14" s="71"/>
      <c r="H14" s="187">
        <f>G14</f>
        <v>0</v>
      </c>
      <c r="I14" s="185">
        <f t="shared" ref="I14:I25" si="0">H14*24</f>
        <v>0</v>
      </c>
      <c r="J14" s="188">
        <f>F14-I14</f>
        <v>0</v>
      </c>
      <c r="K14" s="189">
        <f>J14*$G$10</f>
        <v>0</v>
      </c>
      <c r="L14" s="183">
        <f>L10-J14</f>
        <v>0</v>
      </c>
    </row>
    <row r="15" spans="1:12" x14ac:dyDescent="0.45">
      <c r="A15" s="176"/>
      <c r="B15" s="66"/>
      <c r="C15" s="67"/>
      <c r="D15" s="177">
        <f t="shared" ref="D15:D25" si="1">C15-B15</f>
        <v>0</v>
      </c>
      <c r="E15" s="178">
        <f t="shared" ref="E15:E25" si="2">D15</f>
        <v>0</v>
      </c>
      <c r="F15" s="179">
        <f t="shared" ref="F15:F25" si="3">E15*24</f>
        <v>0</v>
      </c>
      <c r="G15" s="71"/>
      <c r="H15" s="180">
        <f t="shared" ref="H15:H25" si="4">G15</f>
        <v>0</v>
      </c>
      <c r="I15" s="178">
        <f t="shared" si="0"/>
        <v>0</v>
      </c>
      <c r="J15" s="181">
        <f>F15-I15</f>
        <v>0</v>
      </c>
      <c r="K15" s="182">
        <f t="shared" ref="K15:K32" si="5">J15*$G$10</f>
        <v>0</v>
      </c>
      <c r="L15" s="183">
        <f>L14-J15</f>
        <v>0</v>
      </c>
    </row>
    <row r="16" spans="1:12" x14ac:dyDescent="0.45">
      <c r="A16" s="176"/>
      <c r="B16" s="66"/>
      <c r="C16" s="67"/>
      <c r="D16" s="184">
        <f t="shared" si="1"/>
        <v>0</v>
      </c>
      <c r="E16" s="185">
        <f t="shared" si="2"/>
        <v>0</v>
      </c>
      <c r="F16" s="186">
        <f t="shared" si="3"/>
        <v>0</v>
      </c>
      <c r="G16" s="71"/>
      <c r="H16" s="187">
        <f t="shared" si="4"/>
        <v>0</v>
      </c>
      <c r="I16" s="185">
        <f t="shared" si="0"/>
        <v>0</v>
      </c>
      <c r="J16" s="188">
        <f>F16-I16</f>
        <v>0</v>
      </c>
      <c r="K16" s="189">
        <f t="shared" si="5"/>
        <v>0</v>
      </c>
      <c r="L16" s="183">
        <f t="shared" ref="L16:L32" si="6">L15-J16</f>
        <v>0</v>
      </c>
    </row>
    <row r="17" spans="1:12" x14ac:dyDescent="0.45">
      <c r="A17" s="176"/>
      <c r="B17" s="66"/>
      <c r="C17" s="67"/>
      <c r="D17" s="177">
        <f t="shared" si="1"/>
        <v>0</v>
      </c>
      <c r="E17" s="178">
        <f t="shared" si="2"/>
        <v>0</v>
      </c>
      <c r="F17" s="179">
        <f t="shared" si="3"/>
        <v>0</v>
      </c>
      <c r="G17" s="71"/>
      <c r="H17" s="180">
        <f t="shared" si="4"/>
        <v>0</v>
      </c>
      <c r="I17" s="178">
        <f t="shared" si="0"/>
        <v>0</v>
      </c>
      <c r="J17" s="181">
        <f t="shared" ref="J17:J32" si="7">F17-I17</f>
        <v>0</v>
      </c>
      <c r="K17" s="182">
        <f t="shared" si="5"/>
        <v>0</v>
      </c>
      <c r="L17" s="190">
        <f t="shared" si="6"/>
        <v>0</v>
      </c>
    </row>
    <row r="18" spans="1:12" x14ac:dyDescent="0.45">
      <c r="A18" s="176"/>
      <c r="B18" s="66"/>
      <c r="C18" s="67"/>
      <c r="D18" s="192">
        <f t="shared" si="1"/>
        <v>0</v>
      </c>
      <c r="E18" s="193">
        <f t="shared" si="2"/>
        <v>0</v>
      </c>
      <c r="F18" s="194">
        <f t="shared" si="3"/>
        <v>0</v>
      </c>
      <c r="G18" s="71"/>
      <c r="H18" s="195">
        <f t="shared" si="4"/>
        <v>0</v>
      </c>
      <c r="I18" s="193">
        <f t="shared" si="0"/>
        <v>0</v>
      </c>
      <c r="J18" s="196">
        <f t="shared" si="7"/>
        <v>0</v>
      </c>
      <c r="K18" s="197">
        <f t="shared" si="5"/>
        <v>0</v>
      </c>
      <c r="L18" s="183">
        <f t="shared" si="6"/>
        <v>0</v>
      </c>
    </row>
    <row r="19" spans="1:12" x14ac:dyDescent="0.45">
      <c r="A19" s="176"/>
      <c r="B19" s="66"/>
      <c r="C19" s="67"/>
      <c r="D19" s="184">
        <f t="shared" si="1"/>
        <v>0</v>
      </c>
      <c r="E19" s="185">
        <f t="shared" si="2"/>
        <v>0</v>
      </c>
      <c r="F19" s="186">
        <f t="shared" si="3"/>
        <v>0</v>
      </c>
      <c r="G19" s="71"/>
      <c r="H19" s="187">
        <f t="shared" si="4"/>
        <v>0</v>
      </c>
      <c r="I19" s="185">
        <f t="shared" si="0"/>
        <v>0</v>
      </c>
      <c r="J19" s="188">
        <f t="shared" si="7"/>
        <v>0</v>
      </c>
      <c r="K19" s="189">
        <f t="shared" si="5"/>
        <v>0</v>
      </c>
      <c r="L19" s="183">
        <f t="shared" si="6"/>
        <v>0</v>
      </c>
    </row>
    <row r="20" spans="1:12" x14ac:dyDescent="0.45">
      <c r="A20" s="176"/>
      <c r="B20" s="66"/>
      <c r="C20" s="67"/>
      <c r="D20" s="177">
        <f t="shared" si="1"/>
        <v>0</v>
      </c>
      <c r="E20" s="178">
        <f t="shared" si="2"/>
        <v>0</v>
      </c>
      <c r="F20" s="179">
        <f t="shared" si="3"/>
        <v>0</v>
      </c>
      <c r="G20" s="71"/>
      <c r="H20" s="180">
        <f t="shared" si="4"/>
        <v>0</v>
      </c>
      <c r="I20" s="178">
        <f t="shared" si="0"/>
        <v>0</v>
      </c>
      <c r="J20" s="181">
        <f t="shared" si="7"/>
        <v>0</v>
      </c>
      <c r="K20" s="182">
        <f t="shared" si="5"/>
        <v>0</v>
      </c>
      <c r="L20" s="183">
        <f t="shared" si="6"/>
        <v>0</v>
      </c>
    </row>
    <row r="21" spans="1:12" x14ac:dyDescent="0.45">
      <c r="A21" s="176"/>
      <c r="B21" s="66"/>
      <c r="C21" s="67"/>
      <c r="D21" s="184">
        <f t="shared" si="1"/>
        <v>0</v>
      </c>
      <c r="E21" s="185">
        <f t="shared" si="2"/>
        <v>0</v>
      </c>
      <c r="F21" s="186">
        <f t="shared" si="3"/>
        <v>0</v>
      </c>
      <c r="G21" s="71"/>
      <c r="H21" s="187">
        <f t="shared" si="4"/>
        <v>0</v>
      </c>
      <c r="I21" s="185">
        <f t="shared" si="0"/>
        <v>0</v>
      </c>
      <c r="J21" s="188">
        <f t="shared" si="7"/>
        <v>0</v>
      </c>
      <c r="K21" s="189">
        <f t="shared" si="5"/>
        <v>0</v>
      </c>
      <c r="L21" s="183">
        <f t="shared" si="6"/>
        <v>0</v>
      </c>
    </row>
    <row r="22" spans="1:12" x14ac:dyDescent="0.45">
      <c r="A22" s="176"/>
      <c r="B22" s="66"/>
      <c r="C22" s="67"/>
      <c r="D22" s="177">
        <f t="shared" si="1"/>
        <v>0</v>
      </c>
      <c r="E22" s="178">
        <f t="shared" si="2"/>
        <v>0</v>
      </c>
      <c r="F22" s="179">
        <f t="shared" si="3"/>
        <v>0</v>
      </c>
      <c r="G22" s="71"/>
      <c r="H22" s="180">
        <f t="shared" si="4"/>
        <v>0</v>
      </c>
      <c r="I22" s="178">
        <f t="shared" si="0"/>
        <v>0</v>
      </c>
      <c r="J22" s="181">
        <f t="shared" si="7"/>
        <v>0</v>
      </c>
      <c r="K22" s="182">
        <f t="shared" si="5"/>
        <v>0</v>
      </c>
      <c r="L22" s="183">
        <f t="shared" si="6"/>
        <v>0</v>
      </c>
    </row>
    <row r="23" spans="1:12" x14ac:dyDescent="0.45">
      <c r="A23" s="176"/>
      <c r="B23" s="66"/>
      <c r="C23" s="67"/>
      <c r="D23" s="184">
        <f t="shared" si="1"/>
        <v>0</v>
      </c>
      <c r="E23" s="185">
        <f t="shared" si="2"/>
        <v>0</v>
      </c>
      <c r="F23" s="186">
        <f t="shared" si="3"/>
        <v>0</v>
      </c>
      <c r="G23" s="71"/>
      <c r="H23" s="187">
        <f t="shared" si="4"/>
        <v>0</v>
      </c>
      <c r="I23" s="185">
        <f t="shared" si="0"/>
        <v>0</v>
      </c>
      <c r="J23" s="188">
        <f t="shared" si="7"/>
        <v>0</v>
      </c>
      <c r="K23" s="189">
        <f t="shared" si="5"/>
        <v>0</v>
      </c>
      <c r="L23" s="183">
        <f t="shared" si="6"/>
        <v>0</v>
      </c>
    </row>
    <row r="24" spans="1:12" x14ac:dyDescent="0.45">
      <c r="A24" s="176"/>
      <c r="B24" s="66"/>
      <c r="C24" s="67"/>
      <c r="D24" s="177">
        <f t="shared" si="1"/>
        <v>0</v>
      </c>
      <c r="E24" s="178">
        <f t="shared" si="2"/>
        <v>0</v>
      </c>
      <c r="F24" s="179">
        <f t="shared" si="3"/>
        <v>0</v>
      </c>
      <c r="G24" s="71"/>
      <c r="H24" s="180">
        <f t="shared" si="4"/>
        <v>0</v>
      </c>
      <c r="I24" s="178">
        <f t="shared" si="0"/>
        <v>0</v>
      </c>
      <c r="J24" s="181">
        <f t="shared" si="7"/>
        <v>0</v>
      </c>
      <c r="K24" s="182">
        <f t="shared" si="5"/>
        <v>0</v>
      </c>
      <c r="L24" s="183">
        <f t="shared" si="6"/>
        <v>0</v>
      </c>
    </row>
    <row r="25" spans="1:12" x14ac:dyDescent="0.45">
      <c r="A25" s="176"/>
      <c r="B25" s="66"/>
      <c r="C25" s="67"/>
      <c r="D25" s="184">
        <f t="shared" si="1"/>
        <v>0</v>
      </c>
      <c r="E25" s="185">
        <f t="shared" si="2"/>
        <v>0</v>
      </c>
      <c r="F25" s="186">
        <f t="shared" si="3"/>
        <v>0</v>
      </c>
      <c r="G25" s="71"/>
      <c r="H25" s="187">
        <f t="shared" si="4"/>
        <v>0</v>
      </c>
      <c r="I25" s="185">
        <f t="shared" si="0"/>
        <v>0</v>
      </c>
      <c r="J25" s="188">
        <f t="shared" si="7"/>
        <v>0</v>
      </c>
      <c r="K25" s="189">
        <f t="shared" si="5"/>
        <v>0</v>
      </c>
      <c r="L25" s="183">
        <f t="shared" si="6"/>
        <v>0</v>
      </c>
    </row>
    <row r="26" spans="1:12" x14ac:dyDescent="0.45">
      <c r="A26" s="176"/>
      <c r="B26" s="66"/>
      <c r="C26" s="67"/>
      <c r="D26" s="177">
        <f t="shared" ref="D26:D32" si="8">C26-B26</f>
        <v>0</v>
      </c>
      <c r="E26" s="178">
        <f t="shared" ref="E26:E32" si="9">D26</f>
        <v>0</v>
      </c>
      <c r="F26" s="179">
        <f t="shared" ref="F26:F32" si="10">E26*24</f>
        <v>0</v>
      </c>
      <c r="G26" s="71"/>
      <c r="H26" s="180">
        <f t="shared" ref="H26:H32" si="11">G26</f>
        <v>0</v>
      </c>
      <c r="I26" s="178">
        <f t="shared" ref="I26:I32" si="12">H26*24</f>
        <v>0</v>
      </c>
      <c r="J26" s="181">
        <f t="shared" si="7"/>
        <v>0</v>
      </c>
      <c r="K26" s="182">
        <f t="shared" si="5"/>
        <v>0</v>
      </c>
      <c r="L26" s="183">
        <f t="shared" si="6"/>
        <v>0</v>
      </c>
    </row>
    <row r="27" spans="1:12" x14ac:dyDescent="0.45">
      <c r="A27" s="176"/>
      <c r="B27" s="66"/>
      <c r="C27" s="67"/>
      <c r="D27" s="192">
        <f t="shared" si="8"/>
        <v>0</v>
      </c>
      <c r="E27" s="193">
        <f t="shared" si="9"/>
        <v>0</v>
      </c>
      <c r="F27" s="194">
        <f t="shared" si="10"/>
        <v>0</v>
      </c>
      <c r="G27" s="71"/>
      <c r="H27" s="195">
        <f t="shared" si="11"/>
        <v>0</v>
      </c>
      <c r="I27" s="193">
        <f t="shared" si="12"/>
        <v>0</v>
      </c>
      <c r="J27" s="196">
        <f t="shared" si="7"/>
        <v>0</v>
      </c>
      <c r="K27" s="197">
        <f t="shared" si="5"/>
        <v>0</v>
      </c>
      <c r="L27" s="183">
        <f t="shared" si="6"/>
        <v>0</v>
      </c>
    </row>
    <row r="28" spans="1:12" x14ac:dyDescent="0.45">
      <c r="A28" s="176"/>
      <c r="B28" s="66"/>
      <c r="C28" s="67"/>
      <c r="D28" s="184">
        <f t="shared" si="8"/>
        <v>0</v>
      </c>
      <c r="E28" s="185">
        <f t="shared" si="9"/>
        <v>0</v>
      </c>
      <c r="F28" s="186">
        <f t="shared" si="10"/>
        <v>0</v>
      </c>
      <c r="G28" s="71"/>
      <c r="H28" s="187">
        <f t="shared" si="11"/>
        <v>0</v>
      </c>
      <c r="I28" s="185">
        <f t="shared" si="12"/>
        <v>0</v>
      </c>
      <c r="J28" s="188">
        <f t="shared" si="7"/>
        <v>0</v>
      </c>
      <c r="K28" s="189">
        <f t="shared" si="5"/>
        <v>0</v>
      </c>
      <c r="L28" s="183">
        <f t="shared" si="6"/>
        <v>0</v>
      </c>
    </row>
    <row r="29" spans="1:12" x14ac:dyDescent="0.45">
      <c r="A29" s="176"/>
      <c r="B29" s="66"/>
      <c r="C29" s="67"/>
      <c r="D29" s="177">
        <f t="shared" si="8"/>
        <v>0</v>
      </c>
      <c r="E29" s="178">
        <f t="shared" si="9"/>
        <v>0</v>
      </c>
      <c r="F29" s="179">
        <f t="shared" si="10"/>
        <v>0</v>
      </c>
      <c r="G29" s="71"/>
      <c r="H29" s="180">
        <f t="shared" si="11"/>
        <v>0</v>
      </c>
      <c r="I29" s="178">
        <f t="shared" si="12"/>
        <v>0</v>
      </c>
      <c r="J29" s="181">
        <f t="shared" si="7"/>
        <v>0</v>
      </c>
      <c r="K29" s="182">
        <f t="shared" si="5"/>
        <v>0</v>
      </c>
      <c r="L29" s="183">
        <f t="shared" si="6"/>
        <v>0</v>
      </c>
    </row>
    <row r="30" spans="1:12" x14ac:dyDescent="0.45">
      <c r="A30" s="176"/>
      <c r="B30" s="66"/>
      <c r="C30" s="67"/>
      <c r="D30" s="184">
        <f t="shared" si="8"/>
        <v>0</v>
      </c>
      <c r="E30" s="185">
        <f t="shared" si="9"/>
        <v>0</v>
      </c>
      <c r="F30" s="186">
        <f t="shared" si="10"/>
        <v>0</v>
      </c>
      <c r="G30" s="71"/>
      <c r="H30" s="187">
        <f t="shared" si="11"/>
        <v>0</v>
      </c>
      <c r="I30" s="185">
        <f t="shared" si="12"/>
        <v>0</v>
      </c>
      <c r="J30" s="188">
        <f t="shared" si="7"/>
        <v>0</v>
      </c>
      <c r="K30" s="189">
        <f t="shared" si="5"/>
        <v>0</v>
      </c>
      <c r="L30" s="183">
        <f t="shared" si="6"/>
        <v>0</v>
      </c>
    </row>
    <row r="31" spans="1:12" x14ac:dyDescent="0.45">
      <c r="A31" s="176"/>
      <c r="B31" s="66"/>
      <c r="C31" s="67"/>
      <c r="D31" s="177">
        <f t="shared" si="8"/>
        <v>0</v>
      </c>
      <c r="E31" s="178">
        <f t="shared" si="9"/>
        <v>0</v>
      </c>
      <c r="F31" s="179">
        <f t="shared" si="10"/>
        <v>0</v>
      </c>
      <c r="G31" s="71"/>
      <c r="H31" s="180">
        <f t="shared" si="11"/>
        <v>0</v>
      </c>
      <c r="I31" s="178">
        <f t="shared" si="12"/>
        <v>0</v>
      </c>
      <c r="J31" s="181">
        <f t="shared" si="7"/>
        <v>0</v>
      </c>
      <c r="K31" s="182">
        <f t="shared" si="5"/>
        <v>0</v>
      </c>
      <c r="L31" s="183">
        <f t="shared" si="6"/>
        <v>0</v>
      </c>
    </row>
    <row r="32" spans="1:12" ht="17.5" thickBot="1" x14ac:dyDescent="0.5">
      <c r="A32" s="176"/>
      <c r="B32" s="66"/>
      <c r="C32" s="67"/>
      <c r="D32" s="198">
        <f t="shared" si="8"/>
        <v>0</v>
      </c>
      <c r="E32" s="199">
        <f t="shared" si="9"/>
        <v>0</v>
      </c>
      <c r="F32" s="200">
        <f t="shared" si="10"/>
        <v>0</v>
      </c>
      <c r="G32" s="71"/>
      <c r="H32" s="201">
        <f t="shared" si="11"/>
        <v>0</v>
      </c>
      <c r="I32" s="199">
        <f t="shared" si="12"/>
        <v>0</v>
      </c>
      <c r="J32" s="202">
        <f t="shared" si="7"/>
        <v>0</v>
      </c>
      <c r="K32" s="203">
        <f t="shared" si="5"/>
        <v>0</v>
      </c>
      <c r="L32" s="204">
        <f t="shared" si="6"/>
        <v>0</v>
      </c>
    </row>
    <row r="33" spans="1:18" ht="18" thickTop="1" thickBot="1" x14ac:dyDescent="0.5">
      <c r="A33" s="449" t="s">
        <v>13</v>
      </c>
      <c r="B33" s="450"/>
      <c r="C33" s="450"/>
      <c r="D33" s="450"/>
      <c r="E33" s="450"/>
      <c r="F33" s="450"/>
      <c r="G33" s="450"/>
      <c r="H33" s="450"/>
      <c r="I33" s="450"/>
      <c r="J33" s="450"/>
      <c r="K33" s="450"/>
      <c r="L33" s="451"/>
    </row>
    <row r="34" spans="1:18" ht="17.5" thickTop="1" x14ac:dyDescent="0.45">
      <c r="A34" s="163"/>
      <c r="B34" s="163"/>
      <c r="C34" s="163"/>
      <c r="D34" s="163"/>
      <c r="E34" s="163"/>
      <c r="F34" s="163"/>
      <c r="G34" s="163"/>
      <c r="H34" s="163"/>
      <c r="I34" s="163"/>
      <c r="J34" s="163"/>
      <c r="K34" s="163"/>
      <c r="L34" s="163"/>
    </row>
    <row r="35" spans="1:18" ht="21" customHeight="1" x14ac:dyDescent="0.55000000000000004">
      <c r="B35" s="338" t="s">
        <v>77</v>
      </c>
      <c r="C35" s="339"/>
      <c r="D35" s="163"/>
      <c r="E35" s="163"/>
      <c r="F35" s="163"/>
      <c r="G35" s="163"/>
      <c r="H35" s="163"/>
      <c r="I35" s="163"/>
      <c r="J35" s="340" t="str">
        <f>'11 Oct-24 Oct'!J35:L35</f>
        <v>Fall Semester TOTAL</v>
      </c>
      <c r="K35" s="341"/>
      <c r="L35" s="341"/>
      <c r="M35" s="163"/>
    </row>
    <row r="36" spans="1:18" ht="20" x14ac:dyDescent="0.55000000000000004">
      <c r="A36" s="25" t="s">
        <v>16</v>
      </c>
      <c r="B36" s="452">
        <f>G10*B37</f>
        <v>0</v>
      </c>
      <c r="C36" s="453"/>
      <c r="D36" s="237"/>
      <c r="E36" s="238"/>
      <c r="F36" s="239"/>
      <c r="G36" s="240"/>
      <c r="H36" s="241"/>
      <c r="I36" s="239"/>
      <c r="J36" s="452">
        <f>'30 Aug-12 Sep'!B36+'12 Sep-26 Sep'!B36+'27 Sep-10 Oct'!B36+'11 Oct-24 Oct'!B36+B36</f>
        <v>0</v>
      </c>
      <c r="K36" s="445"/>
      <c r="L36" s="446"/>
      <c r="M36" s="163"/>
    </row>
    <row r="37" spans="1:18" s="216" customFormat="1" ht="23.5" x14ac:dyDescent="0.65">
      <c r="A37" s="210" t="s">
        <v>14</v>
      </c>
      <c r="B37" s="447">
        <f>SUM(J14:J32)</f>
        <v>0</v>
      </c>
      <c r="C37" s="448"/>
      <c r="D37" s="242"/>
      <c r="E37" s="243"/>
      <c r="F37" s="244"/>
      <c r="G37" s="214"/>
      <c r="H37" s="242"/>
      <c r="I37" s="244"/>
      <c r="J37" s="444">
        <f>'30 Aug-12 Sep'!B37+'12 Sep-26 Sep'!B37+'27 Sep-10 Oct'!B37+'11 Oct-24 Oct'!B37+B37</f>
        <v>0</v>
      </c>
      <c r="K37" s="445"/>
      <c r="L37" s="446"/>
      <c r="M37" s="215"/>
    </row>
    <row r="38" spans="1:18" s="216" customFormat="1" ht="23.5" x14ac:dyDescent="0.65">
      <c r="A38" s="210"/>
      <c r="B38" s="217"/>
      <c r="C38" s="328" t="s">
        <v>88</v>
      </c>
      <c r="D38" s="456"/>
      <c r="E38" s="456"/>
      <c r="F38" s="456"/>
      <c r="G38" s="329"/>
      <c r="H38" s="456"/>
      <c r="I38" s="456"/>
      <c r="J38" s="329"/>
      <c r="K38" s="245">
        <f>L32</f>
        <v>0</v>
      </c>
      <c r="L38" s="218"/>
      <c r="M38" s="215"/>
    </row>
    <row r="39" spans="1:18" ht="43.5" customHeight="1" x14ac:dyDescent="0.45">
      <c r="A39" s="320"/>
      <c r="B39" s="320"/>
      <c r="C39" s="320"/>
      <c r="D39" s="163"/>
      <c r="E39" s="163"/>
      <c r="F39" s="163"/>
      <c r="H39" s="163"/>
      <c r="I39" s="163"/>
      <c r="J39" s="163"/>
      <c r="K39" s="219">
        <f ca="1">TODAY()</f>
        <v>46251</v>
      </c>
      <c r="L39" s="163"/>
      <c r="M39" s="163"/>
    </row>
    <row r="40" spans="1:18" x14ac:dyDescent="0.45">
      <c r="A40" s="454" t="s">
        <v>19</v>
      </c>
      <c r="B40" s="455"/>
      <c r="C40" s="455"/>
      <c r="D40" s="163"/>
      <c r="E40" s="163"/>
      <c r="F40" s="163"/>
      <c r="H40" s="163"/>
      <c r="I40" s="163"/>
      <c r="J40" s="163"/>
      <c r="K40" s="220" t="s">
        <v>12</v>
      </c>
      <c r="L40" s="163"/>
      <c r="M40" s="163"/>
    </row>
    <row r="41" spans="1:18" ht="18.5" x14ac:dyDescent="0.45">
      <c r="A41" s="246" t="s">
        <v>110</v>
      </c>
      <c r="B41" s="247" t="str">
        <f>'Fall 2026 Pay Schedule '!C13</f>
        <v>Friday, November 20th, 2026</v>
      </c>
      <c r="C41" s="248"/>
      <c r="D41" s="163"/>
      <c r="E41" s="163"/>
      <c r="F41" s="163"/>
      <c r="G41" s="163"/>
      <c r="H41" s="163"/>
      <c r="I41" s="163"/>
      <c r="J41" s="163"/>
      <c r="K41" s="163"/>
      <c r="L41" s="163"/>
    </row>
    <row r="42" spans="1:18" ht="35.25" customHeight="1" thickBot="1" x14ac:dyDescent="0.5">
      <c r="A42" s="320"/>
      <c r="B42" s="320"/>
      <c r="C42" s="320"/>
    </row>
    <row r="43" spans="1:18" x14ac:dyDescent="0.45">
      <c r="A43" s="454" t="s">
        <v>86</v>
      </c>
      <c r="B43" s="455"/>
      <c r="C43" s="455"/>
      <c r="F43" s="224" t="s">
        <v>12</v>
      </c>
    </row>
    <row r="44" spans="1:18" ht="21.75" customHeight="1" x14ac:dyDescent="0.45">
      <c r="A44" s="321" t="s">
        <v>87</v>
      </c>
      <c r="B44" s="356"/>
      <c r="C44" s="356"/>
      <c r="D44" s="356"/>
      <c r="E44" s="356"/>
      <c r="F44" s="356"/>
      <c r="G44" s="356"/>
      <c r="H44" s="356"/>
      <c r="I44" s="356"/>
      <c r="J44" s="356"/>
      <c r="K44" s="356"/>
      <c r="L44" s="356"/>
      <c r="M44" s="225"/>
      <c r="N44" s="225"/>
      <c r="O44" s="225"/>
      <c r="P44" s="225"/>
    </row>
    <row r="45" spans="1:18" ht="62.25" customHeight="1" x14ac:dyDescent="0.45">
      <c r="A45" s="323" t="s">
        <v>106</v>
      </c>
      <c r="B45" s="324"/>
      <c r="C45" s="324"/>
      <c r="D45" s="324"/>
      <c r="E45" s="324"/>
      <c r="F45" s="324"/>
      <c r="G45" s="324"/>
      <c r="H45" s="324"/>
      <c r="I45" s="324"/>
      <c r="J45" s="324"/>
      <c r="K45" s="324"/>
      <c r="L45" s="324"/>
      <c r="M45" s="324"/>
      <c r="N45" s="324"/>
      <c r="O45" s="24"/>
      <c r="P45" s="24"/>
      <c r="Q45" s="24"/>
      <c r="R45" s="24"/>
    </row>
    <row r="46" spans="1:18" ht="58.5" customHeight="1" x14ac:dyDescent="0.45">
      <c r="A46" s="323" t="s">
        <v>107</v>
      </c>
      <c r="B46" s="324"/>
      <c r="C46" s="324"/>
      <c r="D46" s="324"/>
      <c r="E46" s="324"/>
      <c r="F46" s="324"/>
      <c r="G46" s="324"/>
      <c r="H46" s="324"/>
      <c r="I46" s="324"/>
      <c r="J46" s="324"/>
      <c r="K46" s="324"/>
      <c r="L46" s="324"/>
      <c r="M46" s="324"/>
      <c r="N46" s="226"/>
      <c r="O46" s="24"/>
      <c r="P46" s="24"/>
      <c r="Q46" s="24"/>
      <c r="R46" s="24"/>
    </row>
    <row r="47" spans="1:18" ht="27.75" customHeight="1" x14ac:dyDescent="0.45">
      <c r="A47" s="227" t="s">
        <v>20</v>
      </c>
      <c r="B47" s="325"/>
      <c r="C47" s="326"/>
      <c r="D47" s="327"/>
      <c r="E47" s="327"/>
      <c r="F47" s="327"/>
      <c r="G47" s="326"/>
      <c r="H47" s="326"/>
      <c r="I47" s="326"/>
      <c r="J47" s="326"/>
      <c r="K47" s="326"/>
      <c r="L47" s="326"/>
    </row>
    <row r="48" spans="1:18" x14ac:dyDescent="0.45">
      <c r="B48" s="319"/>
      <c r="C48" s="319"/>
      <c r="D48" s="319"/>
      <c r="E48" s="319"/>
      <c r="F48" s="319"/>
      <c r="G48" s="319"/>
      <c r="H48" s="319"/>
      <c r="I48" s="319"/>
      <c r="J48" s="319"/>
      <c r="K48" s="319"/>
      <c r="L48" s="319"/>
    </row>
    <row r="49" spans="1:12" s="157" customFormat="1" ht="24.75" customHeight="1" x14ac:dyDescent="0.45">
      <c r="A49" s="317" t="s">
        <v>92</v>
      </c>
      <c r="B49" s="317"/>
      <c r="C49" s="317"/>
      <c r="D49" s="317"/>
      <c r="E49" s="317"/>
      <c r="F49" s="317"/>
      <c r="G49" s="317"/>
      <c r="H49" s="317"/>
      <c r="I49" s="317"/>
      <c r="J49" s="317"/>
      <c r="K49" s="317"/>
      <c r="L49" s="317"/>
    </row>
    <row r="50" spans="1:12" s="157" customFormat="1" x14ac:dyDescent="0.45">
      <c r="A50" s="318" t="s">
        <v>96</v>
      </c>
      <c r="B50" s="318"/>
      <c r="C50" s="318"/>
      <c r="D50" s="318"/>
      <c r="E50" s="318"/>
      <c r="F50" s="318"/>
      <c r="G50" s="318"/>
      <c r="H50" s="318"/>
      <c r="I50" s="318"/>
      <c r="J50" s="318"/>
      <c r="K50" s="318"/>
      <c r="L50" s="318"/>
    </row>
    <row r="51" spans="1:12" hidden="1" x14ac:dyDescent="0.45"/>
    <row r="52" spans="1:12" s="34" customFormat="1" ht="15" hidden="1" x14ac:dyDescent="0.3">
      <c r="A52" s="120" t="s">
        <v>22</v>
      </c>
      <c r="J52" s="34" t="s">
        <v>85</v>
      </c>
      <c r="K52" s="121"/>
    </row>
    <row r="53" spans="1:12" s="34" customFormat="1" ht="15" hidden="1" x14ac:dyDescent="0.3">
      <c r="A53" s="122"/>
      <c r="J53" s="121">
        <v>0.05</v>
      </c>
    </row>
    <row r="54" spans="1:12" s="34" customFormat="1" ht="15" hidden="1" x14ac:dyDescent="0.3">
      <c r="A54" s="122" t="s">
        <v>118</v>
      </c>
      <c r="J54" s="121">
        <v>0.1</v>
      </c>
    </row>
    <row r="55" spans="1:12" s="34" customFormat="1" ht="15" hidden="1" x14ac:dyDescent="0.3">
      <c r="A55" s="122" t="s">
        <v>119</v>
      </c>
      <c r="J55" s="121">
        <v>0.15</v>
      </c>
    </row>
    <row r="56" spans="1:12" s="34" customFormat="1" ht="15" hidden="1" x14ac:dyDescent="0.3">
      <c r="A56" s="122" t="s">
        <v>120</v>
      </c>
      <c r="J56" s="121">
        <v>0.2</v>
      </c>
    </row>
    <row r="57" spans="1:12" s="34" customFormat="1" ht="15" hidden="1" x14ac:dyDescent="0.3">
      <c r="A57" s="122" t="s">
        <v>121</v>
      </c>
      <c r="J57" s="121">
        <v>0.25</v>
      </c>
    </row>
    <row r="58" spans="1:12" s="34" customFormat="1" ht="15" hidden="1" x14ac:dyDescent="0.3">
      <c r="A58" s="122" t="s">
        <v>122</v>
      </c>
      <c r="J58" s="121">
        <v>0.3</v>
      </c>
    </row>
    <row r="59" spans="1:12" s="34" customFormat="1" ht="15" hidden="1" x14ac:dyDescent="0.3">
      <c r="A59" s="122" t="s">
        <v>123</v>
      </c>
      <c r="J59" s="121">
        <v>0.33</v>
      </c>
    </row>
    <row r="60" spans="1:12" s="34" customFormat="1" ht="15" hidden="1" x14ac:dyDescent="0.3">
      <c r="A60" s="122" t="s">
        <v>124</v>
      </c>
      <c r="J60" s="121">
        <v>0.34</v>
      </c>
    </row>
    <row r="61" spans="1:12" s="34" customFormat="1" ht="15" hidden="1" x14ac:dyDescent="0.3">
      <c r="A61" s="122" t="s">
        <v>125</v>
      </c>
      <c r="J61" s="121">
        <v>0.35</v>
      </c>
    </row>
    <row r="62" spans="1:12" s="34" customFormat="1" ht="15" hidden="1" x14ac:dyDescent="0.3">
      <c r="A62" s="122" t="s">
        <v>126</v>
      </c>
      <c r="J62" s="121">
        <v>0.4</v>
      </c>
    </row>
    <row r="63" spans="1:12" s="34" customFormat="1" ht="15" hidden="1" x14ac:dyDescent="0.3">
      <c r="A63" s="122" t="s">
        <v>127</v>
      </c>
      <c r="J63" s="121">
        <v>0.45</v>
      </c>
    </row>
    <row r="64" spans="1:12" s="34" customFormat="1" ht="15" hidden="1" x14ac:dyDescent="0.3">
      <c r="A64" s="122" t="s">
        <v>128</v>
      </c>
      <c r="J64" s="121">
        <v>0.5</v>
      </c>
    </row>
    <row r="65" spans="1:10" s="34" customFormat="1" ht="15" hidden="1" x14ac:dyDescent="0.3">
      <c r="A65" s="122" t="s">
        <v>129</v>
      </c>
      <c r="J65" s="121">
        <v>0.55000000000000004</v>
      </c>
    </row>
    <row r="66" spans="1:10" s="34" customFormat="1" ht="15" hidden="1" x14ac:dyDescent="0.3">
      <c r="A66" s="122" t="s">
        <v>130</v>
      </c>
      <c r="J66" s="121">
        <v>0.6</v>
      </c>
    </row>
    <row r="67" spans="1:10" s="34" customFormat="1" ht="15" hidden="1" x14ac:dyDescent="0.3">
      <c r="A67" s="122" t="s">
        <v>131</v>
      </c>
      <c r="J67" s="121">
        <v>0.65</v>
      </c>
    </row>
    <row r="68" spans="1:10" s="34" customFormat="1" ht="15" hidden="1" x14ac:dyDescent="0.3">
      <c r="A68" s="122" t="s">
        <v>132</v>
      </c>
      <c r="J68" s="121">
        <v>0.7</v>
      </c>
    </row>
    <row r="69" spans="1:10" s="34" customFormat="1" ht="15" hidden="1" x14ac:dyDescent="0.3">
      <c r="A69" s="122" t="s">
        <v>133</v>
      </c>
      <c r="J69" s="121">
        <v>0.75</v>
      </c>
    </row>
    <row r="70" spans="1:10" s="34" customFormat="1" ht="15" hidden="1" x14ac:dyDescent="0.3">
      <c r="A70" s="122" t="s">
        <v>134</v>
      </c>
      <c r="J70" s="121">
        <v>0.8</v>
      </c>
    </row>
    <row r="71" spans="1:10" s="34" customFormat="1" ht="15" hidden="1" x14ac:dyDescent="0.3">
      <c r="A71" s="122" t="s">
        <v>135</v>
      </c>
      <c r="J71" s="121">
        <v>0.85</v>
      </c>
    </row>
    <row r="72" spans="1:10" s="34" customFormat="1" ht="15" hidden="1" x14ac:dyDescent="0.3">
      <c r="A72" s="122" t="s">
        <v>136</v>
      </c>
      <c r="J72" s="121">
        <v>0.9</v>
      </c>
    </row>
    <row r="73" spans="1:10" s="34" customFormat="1" ht="15" hidden="1" x14ac:dyDescent="0.3">
      <c r="A73" s="122" t="s">
        <v>137</v>
      </c>
      <c r="J73" s="121">
        <v>0.95</v>
      </c>
    </row>
    <row r="74" spans="1:10" s="34" customFormat="1" ht="15" hidden="1" x14ac:dyDescent="0.3">
      <c r="A74" s="122" t="s">
        <v>138</v>
      </c>
      <c r="J74" s="121">
        <v>1</v>
      </c>
    </row>
    <row r="75" spans="1:10" s="34" customFormat="1" ht="15" hidden="1" x14ac:dyDescent="0.3">
      <c r="A75" s="122" t="s">
        <v>139</v>
      </c>
    </row>
    <row r="76" spans="1:10" s="34" customFormat="1" ht="15" hidden="1" x14ac:dyDescent="0.3">
      <c r="A76" s="122" t="s">
        <v>140</v>
      </c>
    </row>
    <row r="77" spans="1:10" s="34" customFormat="1" ht="15" hidden="1" x14ac:dyDescent="0.3">
      <c r="A77" s="122" t="s">
        <v>141</v>
      </c>
    </row>
    <row r="78" spans="1:10" s="34" customFormat="1" ht="15" hidden="1" x14ac:dyDescent="0.3">
      <c r="A78" s="122" t="s">
        <v>142</v>
      </c>
    </row>
    <row r="79" spans="1:10" s="34" customFormat="1" ht="15" hidden="1" x14ac:dyDescent="0.3">
      <c r="A79" s="122" t="s">
        <v>143</v>
      </c>
    </row>
    <row r="80" spans="1:10" s="34" customFormat="1" ht="15" hidden="1" x14ac:dyDescent="0.3">
      <c r="A80" s="122" t="s">
        <v>144</v>
      </c>
    </row>
    <row r="81" spans="1:1" s="34" customFormat="1" ht="15" hidden="1" x14ac:dyDescent="0.3">
      <c r="A81" s="122" t="s">
        <v>145</v>
      </c>
    </row>
    <row r="82" spans="1:1" s="34" customFormat="1" ht="15" hidden="1" x14ac:dyDescent="0.3">
      <c r="A82" s="122" t="s">
        <v>146</v>
      </c>
    </row>
    <row r="83" spans="1:1" s="34" customFormat="1" ht="15" hidden="1" x14ac:dyDescent="0.3">
      <c r="A83" s="122" t="s">
        <v>147</v>
      </c>
    </row>
    <row r="84" spans="1:1" s="34" customFormat="1" ht="15" hidden="1" x14ac:dyDescent="0.3">
      <c r="A84" s="122" t="s">
        <v>148</v>
      </c>
    </row>
    <row r="85" spans="1:1" s="34" customFormat="1" ht="15" hidden="1" x14ac:dyDescent="0.3">
      <c r="A85" s="122" t="s">
        <v>149</v>
      </c>
    </row>
    <row r="86" spans="1:1" s="34" customFormat="1" ht="15" hidden="1" x14ac:dyDescent="0.3">
      <c r="A86" s="122" t="s">
        <v>150</v>
      </c>
    </row>
    <row r="87" spans="1:1" s="34" customFormat="1" ht="15" hidden="1" x14ac:dyDescent="0.3">
      <c r="A87" s="122" t="s">
        <v>151</v>
      </c>
    </row>
    <row r="88" spans="1:1" s="34" customFormat="1" ht="15" hidden="1" x14ac:dyDescent="0.3">
      <c r="A88" s="122" t="s">
        <v>152</v>
      </c>
    </row>
    <row r="89" spans="1:1" s="34" customFormat="1" ht="15" hidden="1" x14ac:dyDescent="0.3">
      <c r="A89" s="122" t="s">
        <v>153</v>
      </c>
    </row>
    <row r="90" spans="1:1" s="34" customFormat="1" ht="15" hidden="1" x14ac:dyDescent="0.3">
      <c r="A90" s="122" t="s">
        <v>154</v>
      </c>
    </row>
    <row r="91" spans="1:1" s="34" customFormat="1" ht="15" hidden="1" x14ac:dyDescent="0.3">
      <c r="A91" s="122" t="s">
        <v>155</v>
      </c>
    </row>
    <row r="92" spans="1:1" s="34" customFormat="1" ht="15" hidden="1" x14ac:dyDescent="0.3">
      <c r="A92" s="122" t="s">
        <v>156</v>
      </c>
    </row>
    <row r="93" spans="1:1" s="34" customFormat="1" ht="15" hidden="1" x14ac:dyDescent="0.3">
      <c r="A93" s="122" t="s">
        <v>157</v>
      </c>
    </row>
    <row r="94" spans="1:1" s="34" customFormat="1" ht="15" hidden="1" x14ac:dyDescent="0.3">
      <c r="A94" s="122" t="s">
        <v>158</v>
      </c>
    </row>
    <row r="95" spans="1:1" s="34" customFormat="1" ht="15" hidden="1" x14ac:dyDescent="0.3">
      <c r="A95" s="122" t="s">
        <v>159</v>
      </c>
    </row>
    <row r="96" spans="1:1" s="34" customFormat="1" ht="15" hidden="1" x14ac:dyDescent="0.3">
      <c r="A96" s="122" t="s">
        <v>160</v>
      </c>
    </row>
    <row r="97" spans="1:1" s="34" customFormat="1" ht="15" hidden="1" x14ac:dyDescent="0.3">
      <c r="A97" s="122" t="s">
        <v>161</v>
      </c>
    </row>
    <row r="98" spans="1:1" s="34" customFormat="1" ht="15" hidden="1" x14ac:dyDescent="0.3">
      <c r="A98" s="122" t="s">
        <v>162</v>
      </c>
    </row>
    <row r="99" spans="1:1" s="34" customFormat="1" ht="15" hidden="1" x14ac:dyDescent="0.3">
      <c r="A99" s="122" t="s">
        <v>163</v>
      </c>
    </row>
    <row r="100" spans="1:1" s="34" customFormat="1" ht="15" hidden="1" x14ac:dyDescent="0.3">
      <c r="A100" s="122" t="s">
        <v>164</v>
      </c>
    </row>
    <row r="101" spans="1:1" s="34" customFormat="1" ht="15" hidden="1" x14ac:dyDescent="0.3">
      <c r="A101" s="122" t="s">
        <v>165</v>
      </c>
    </row>
    <row r="102" spans="1:1" s="34" customFormat="1" ht="15" hidden="1" x14ac:dyDescent="0.3">
      <c r="A102" s="122" t="s">
        <v>166</v>
      </c>
    </row>
    <row r="103" spans="1:1" s="34" customFormat="1" ht="15" hidden="1" x14ac:dyDescent="0.3">
      <c r="A103" s="122" t="s">
        <v>167</v>
      </c>
    </row>
    <row r="104" spans="1:1" s="34" customFormat="1" ht="15" hidden="1" x14ac:dyDescent="0.3">
      <c r="A104" s="122" t="s">
        <v>168</v>
      </c>
    </row>
    <row r="105" spans="1:1" s="34" customFormat="1" ht="15" hidden="1" x14ac:dyDescent="0.3">
      <c r="A105" s="122" t="s">
        <v>169</v>
      </c>
    </row>
    <row r="106" spans="1:1" s="34" customFormat="1" ht="15" hidden="1" x14ac:dyDescent="0.3">
      <c r="A106" s="122" t="s">
        <v>170</v>
      </c>
    </row>
    <row r="107" spans="1:1" s="34" customFormat="1" ht="15" hidden="1" x14ac:dyDescent="0.3">
      <c r="A107" s="122" t="s">
        <v>171</v>
      </c>
    </row>
    <row r="108" spans="1:1" s="34" customFormat="1" ht="15" hidden="1" x14ac:dyDescent="0.3">
      <c r="A108" s="122" t="s">
        <v>172</v>
      </c>
    </row>
    <row r="109" spans="1:1" s="34" customFormat="1" ht="15" hidden="1" x14ac:dyDescent="0.3">
      <c r="A109" s="122" t="s">
        <v>173</v>
      </c>
    </row>
    <row r="110" spans="1:1" s="34" customFormat="1" ht="15" hidden="1" x14ac:dyDescent="0.3">
      <c r="A110" s="122" t="s">
        <v>174</v>
      </c>
    </row>
    <row r="111" spans="1:1" s="34" customFormat="1" ht="15" hidden="1" x14ac:dyDescent="0.3">
      <c r="A111" s="122" t="s">
        <v>175</v>
      </c>
    </row>
    <row r="112" spans="1:1" s="34" customFormat="1" ht="15" hidden="1" x14ac:dyDescent="0.3">
      <c r="A112" s="122" t="s">
        <v>176</v>
      </c>
    </row>
    <row r="113" spans="1:1" s="34" customFormat="1" ht="15" hidden="1" x14ac:dyDescent="0.3">
      <c r="A113" s="122" t="s">
        <v>177</v>
      </c>
    </row>
    <row r="114" spans="1:1" s="34" customFormat="1" ht="15" hidden="1" x14ac:dyDescent="0.3">
      <c r="A114" s="122" t="s">
        <v>178</v>
      </c>
    </row>
    <row r="115" spans="1:1" s="34" customFormat="1" ht="15" hidden="1" x14ac:dyDescent="0.3">
      <c r="A115" s="122" t="s">
        <v>179</v>
      </c>
    </row>
    <row r="116" spans="1:1" s="34" customFormat="1" ht="15" hidden="1" x14ac:dyDescent="0.3">
      <c r="A116" s="122" t="s">
        <v>180</v>
      </c>
    </row>
    <row r="117" spans="1:1" s="34" customFormat="1" ht="15" hidden="1" x14ac:dyDescent="0.3">
      <c r="A117" s="122" t="s">
        <v>181</v>
      </c>
    </row>
    <row r="118" spans="1:1" s="34" customFormat="1" ht="15" hidden="1" x14ac:dyDescent="0.3">
      <c r="A118" s="122" t="s">
        <v>182</v>
      </c>
    </row>
    <row r="119" spans="1:1" s="34" customFormat="1" ht="15" hidden="1" x14ac:dyDescent="0.3">
      <c r="A119" s="122" t="s">
        <v>183</v>
      </c>
    </row>
    <row r="120" spans="1:1" s="34" customFormat="1" ht="15" hidden="1" x14ac:dyDescent="0.3">
      <c r="A120" s="122" t="s">
        <v>184</v>
      </c>
    </row>
    <row r="121" spans="1:1" s="34" customFormat="1" ht="15" hidden="1" x14ac:dyDescent="0.3">
      <c r="A121" s="122" t="s">
        <v>185</v>
      </c>
    </row>
    <row r="122" spans="1:1" s="34" customFormat="1" ht="15" hidden="1" x14ac:dyDescent="0.3">
      <c r="A122" s="122" t="s">
        <v>186</v>
      </c>
    </row>
    <row r="123" spans="1:1" s="34" customFormat="1" ht="15" hidden="1" x14ac:dyDescent="0.3">
      <c r="A123" s="122" t="s">
        <v>187</v>
      </c>
    </row>
    <row r="124" spans="1:1" s="34" customFormat="1" ht="15" hidden="1" x14ac:dyDescent="0.3">
      <c r="A124" s="122" t="s">
        <v>188</v>
      </c>
    </row>
    <row r="125" spans="1:1" s="34" customFormat="1" ht="15" hidden="1" x14ac:dyDescent="0.3">
      <c r="A125" s="122" t="s">
        <v>189</v>
      </c>
    </row>
    <row r="126" spans="1:1" s="34" customFormat="1" ht="15" hidden="1" x14ac:dyDescent="0.3">
      <c r="A126" s="122" t="s">
        <v>190</v>
      </c>
    </row>
    <row r="127" spans="1:1" s="34" customFormat="1" ht="15" hidden="1" x14ac:dyDescent="0.3">
      <c r="A127" s="122" t="s">
        <v>191</v>
      </c>
    </row>
    <row r="128" spans="1:1" s="34" customFormat="1" ht="15" hidden="1" x14ac:dyDescent="0.3">
      <c r="A128" s="122" t="s">
        <v>192</v>
      </c>
    </row>
    <row r="129" spans="1:1" s="34" customFormat="1" ht="15" hidden="1" x14ac:dyDescent="0.3">
      <c r="A129" s="122" t="s">
        <v>193</v>
      </c>
    </row>
    <row r="130" spans="1:1" s="34" customFormat="1" ht="15" hidden="1" x14ac:dyDescent="0.3">
      <c r="A130" s="122" t="s">
        <v>194</v>
      </c>
    </row>
    <row r="131" spans="1:1" s="34" customFormat="1" ht="15" hidden="1" x14ac:dyDescent="0.3">
      <c r="A131" s="122" t="s">
        <v>195</v>
      </c>
    </row>
    <row r="132" spans="1:1" s="34" customFormat="1" ht="15" hidden="1" x14ac:dyDescent="0.3">
      <c r="A132" s="122" t="s">
        <v>196</v>
      </c>
    </row>
    <row r="133" spans="1:1" s="34" customFormat="1" ht="15" hidden="1" x14ac:dyDescent="0.3">
      <c r="A133" s="122" t="s">
        <v>197</v>
      </c>
    </row>
    <row r="134" spans="1:1" s="34" customFormat="1" ht="15" hidden="1" x14ac:dyDescent="0.3">
      <c r="A134" s="122" t="s">
        <v>198</v>
      </c>
    </row>
    <row r="135" spans="1:1" s="34" customFormat="1" ht="15" hidden="1" x14ac:dyDescent="0.3">
      <c r="A135" s="122" t="s">
        <v>199</v>
      </c>
    </row>
    <row r="136" spans="1:1" s="34" customFormat="1" ht="15" hidden="1" x14ac:dyDescent="0.3">
      <c r="A136" s="122" t="s">
        <v>200</v>
      </c>
    </row>
    <row r="137" spans="1:1" s="34" customFormat="1" ht="15" hidden="1" x14ac:dyDescent="0.3">
      <c r="A137" s="122" t="s">
        <v>201</v>
      </c>
    </row>
    <row r="138" spans="1:1" s="34" customFormat="1" ht="15" hidden="1" x14ac:dyDescent="0.3">
      <c r="A138" s="122" t="s">
        <v>202</v>
      </c>
    </row>
    <row r="139" spans="1:1" s="34" customFormat="1" ht="15" hidden="1" x14ac:dyDescent="0.3">
      <c r="A139" s="122" t="s">
        <v>203</v>
      </c>
    </row>
    <row r="140" spans="1:1" s="34" customFormat="1" ht="15" hidden="1" x14ac:dyDescent="0.3">
      <c r="A140" s="122" t="s">
        <v>204</v>
      </c>
    </row>
    <row r="141" spans="1:1" s="34" customFormat="1" ht="15" hidden="1" x14ac:dyDescent="0.3">
      <c r="A141" s="122" t="s">
        <v>205</v>
      </c>
    </row>
    <row r="142" spans="1:1" s="34" customFormat="1" ht="15" hidden="1" x14ac:dyDescent="0.3">
      <c r="A142" s="122" t="s">
        <v>206</v>
      </c>
    </row>
    <row r="143" spans="1:1" s="34" customFormat="1" ht="15" hidden="1" x14ac:dyDescent="0.3">
      <c r="A143" s="122" t="s">
        <v>207</v>
      </c>
    </row>
    <row r="144" spans="1:1" s="34" customFormat="1" ht="15" hidden="1" x14ac:dyDescent="0.3">
      <c r="A144" s="122" t="s">
        <v>208</v>
      </c>
    </row>
    <row r="145" spans="1:1" s="34" customFormat="1" ht="15" hidden="1" x14ac:dyDescent="0.3">
      <c r="A145" s="122" t="s">
        <v>209</v>
      </c>
    </row>
    <row r="146" spans="1:1" s="34" customFormat="1" ht="15" hidden="1" x14ac:dyDescent="0.3">
      <c r="A146" s="122" t="s">
        <v>210</v>
      </c>
    </row>
    <row r="147" spans="1:1" s="34" customFormat="1" ht="15" hidden="1" x14ac:dyDescent="0.3">
      <c r="A147" s="122" t="s">
        <v>211</v>
      </c>
    </row>
    <row r="148" spans="1:1" s="34" customFormat="1" ht="15" hidden="1" x14ac:dyDescent="0.3">
      <c r="A148" s="122" t="s">
        <v>212</v>
      </c>
    </row>
    <row r="149" spans="1:1" s="34" customFormat="1" ht="15" hidden="1" x14ac:dyDescent="0.3">
      <c r="A149" s="122" t="s">
        <v>213</v>
      </c>
    </row>
    <row r="150" spans="1:1" s="34" customFormat="1" ht="15" hidden="1" x14ac:dyDescent="0.3">
      <c r="A150" s="122" t="s">
        <v>214</v>
      </c>
    </row>
    <row r="151" spans="1:1" s="34" customFormat="1" ht="15" hidden="1" x14ac:dyDescent="0.3">
      <c r="A151" s="122" t="s">
        <v>215</v>
      </c>
    </row>
    <row r="152" spans="1:1" s="34" customFormat="1" ht="15" hidden="1" x14ac:dyDescent="0.3">
      <c r="A152" s="122" t="s">
        <v>216</v>
      </c>
    </row>
    <row r="153" spans="1:1" s="34" customFormat="1" ht="15" hidden="1" x14ac:dyDescent="0.3">
      <c r="A153" s="122" t="s">
        <v>217</v>
      </c>
    </row>
    <row r="154" spans="1:1" s="34" customFormat="1" ht="15" hidden="1" x14ac:dyDescent="0.3">
      <c r="A154" s="122" t="s">
        <v>218</v>
      </c>
    </row>
    <row r="155" spans="1:1" s="34" customFormat="1" ht="15" hidden="1" x14ac:dyDescent="0.3">
      <c r="A155" s="122" t="s">
        <v>219</v>
      </c>
    </row>
    <row r="156" spans="1:1" s="34" customFormat="1" ht="15" hidden="1" x14ac:dyDescent="0.3">
      <c r="A156" s="122" t="s">
        <v>220</v>
      </c>
    </row>
    <row r="157" spans="1:1" s="34" customFormat="1" ht="15" hidden="1" x14ac:dyDescent="0.3">
      <c r="A157" s="122" t="s">
        <v>221</v>
      </c>
    </row>
    <row r="158" spans="1:1" s="34" customFormat="1" ht="15" hidden="1" x14ac:dyDescent="0.3">
      <c r="A158" s="122" t="s">
        <v>222</v>
      </c>
    </row>
    <row r="159" spans="1:1" s="34" customFormat="1" ht="15" hidden="1" x14ac:dyDescent="0.3">
      <c r="A159" s="122" t="s">
        <v>223</v>
      </c>
    </row>
    <row r="160" spans="1:1" s="34" customFormat="1" ht="15" hidden="1" x14ac:dyDescent="0.3">
      <c r="A160" s="122" t="s">
        <v>224</v>
      </c>
    </row>
    <row r="161" spans="1:1" s="34" customFormat="1" ht="15" hidden="1" x14ac:dyDescent="0.3">
      <c r="A161" s="122" t="s">
        <v>225</v>
      </c>
    </row>
    <row r="162" spans="1:1" s="34" customFormat="1" ht="15" hidden="1" x14ac:dyDescent="0.3">
      <c r="A162" s="122" t="s">
        <v>226</v>
      </c>
    </row>
    <row r="163" spans="1:1" s="34" customFormat="1" ht="15" hidden="1" x14ac:dyDescent="0.3">
      <c r="A163" s="122" t="s">
        <v>227</v>
      </c>
    </row>
    <row r="164" spans="1:1" s="34" customFormat="1" ht="15" hidden="1" x14ac:dyDescent="0.3">
      <c r="A164" s="122" t="s">
        <v>228</v>
      </c>
    </row>
    <row r="165" spans="1:1" s="34" customFormat="1" ht="15" hidden="1" x14ac:dyDescent="0.3">
      <c r="A165" s="122" t="s">
        <v>229</v>
      </c>
    </row>
    <row r="166" spans="1:1" s="34" customFormat="1" ht="15" hidden="1" x14ac:dyDescent="0.3">
      <c r="A166" s="123" t="s">
        <v>230</v>
      </c>
    </row>
    <row r="167" spans="1:1" s="34" customFormat="1" ht="15" hidden="1" x14ac:dyDescent="0.3">
      <c r="A167" s="122" t="s">
        <v>231</v>
      </c>
    </row>
    <row r="168" spans="1:1" s="34" customFormat="1" ht="15" hidden="1" x14ac:dyDescent="0.3">
      <c r="A168" s="122" t="s">
        <v>232</v>
      </c>
    </row>
    <row r="169" spans="1:1" s="34" customFormat="1" ht="15" hidden="1" x14ac:dyDescent="0.3">
      <c r="A169" s="122" t="s">
        <v>233</v>
      </c>
    </row>
    <row r="170" spans="1:1" s="34" customFormat="1" ht="15" hidden="1" x14ac:dyDescent="0.3">
      <c r="A170" s="122" t="s">
        <v>234</v>
      </c>
    </row>
    <row r="171" spans="1:1" s="34" customFormat="1" ht="15" hidden="1" x14ac:dyDescent="0.3">
      <c r="A171" s="122" t="s">
        <v>235</v>
      </c>
    </row>
    <row r="172" spans="1:1" s="34" customFormat="1" ht="15" hidden="1" x14ac:dyDescent="0.3">
      <c r="A172" s="122" t="s">
        <v>236</v>
      </c>
    </row>
    <row r="173" spans="1:1" s="34" customFormat="1" ht="15" hidden="1" x14ac:dyDescent="0.3">
      <c r="A173" s="122" t="s">
        <v>237</v>
      </c>
    </row>
    <row r="174" spans="1:1" s="34" customFormat="1" ht="15" hidden="1" x14ac:dyDescent="0.3">
      <c r="A174" s="122" t="s">
        <v>238</v>
      </c>
    </row>
    <row r="175" spans="1:1" s="34" customFormat="1" ht="15" hidden="1" x14ac:dyDescent="0.3">
      <c r="A175" s="122" t="s">
        <v>239</v>
      </c>
    </row>
    <row r="176" spans="1:1" s="34" customFormat="1" ht="15" hidden="1" x14ac:dyDescent="0.3">
      <c r="A176" s="122" t="s">
        <v>240</v>
      </c>
    </row>
    <row r="177" spans="1:1" s="34" customFormat="1" ht="15" hidden="1" x14ac:dyDescent="0.3">
      <c r="A177" s="122" t="s">
        <v>241</v>
      </c>
    </row>
    <row r="178" spans="1:1" s="34" customFormat="1" ht="15" hidden="1" x14ac:dyDescent="0.3">
      <c r="A178" s="34" t="s">
        <v>242</v>
      </c>
    </row>
    <row r="179" spans="1:1" s="34" customFormat="1" ht="15" hidden="1" x14ac:dyDescent="0.3">
      <c r="A179" s="122" t="s">
        <v>243</v>
      </c>
    </row>
    <row r="180" spans="1:1" s="34" customFormat="1" ht="15" hidden="1" x14ac:dyDescent="0.3">
      <c r="A180" s="122" t="s">
        <v>244</v>
      </c>
    </row>
    <row r="181" spans="1:1" s="34" customFormat="1" ht="15" hidden="1" x14ac:dyDescent="0.3">
      <c r="A181" s="122" t="s">
        <v>245</v>
      </c>
    </row>
    <row r="182" spans="1:1" s="34" customFormat="1" ht="15" hidden="1" x14ac:dyDescent="0.3">
      <c r="A182" s="122" t="s">
        <v>246</v>
      </c>
    </row>
    <row r="183" spans="1:1" s="34" customFormat="1" ht="15" hidden="1" x14ac:dyDescent="0.3">
      <c r="A183" s="122" t="s">
        <v>247</v>
      </c>
    </row>
    <row r="184" spans="1:1" s="34" customFormat="1" ht="15" hidden="1" x14ac:dyDescent="0.3">
      <c r="A184" s="122" t="s">
        <v>248</v>
      </c>
    </row>
    <row r="185" spans="1:1" s="34" customFormat="1" ht="15" hidden="1" x14ac:dyDescent="0.3">
      <c r="A185" s="122" t="s">
        <v>249</v>
      </c>
    </row>
    <row r="186" spans="1:1" s="34" customFormat="1" ht="15" hidden="1" x14ac:dyDescent="0.3">
      <c r="A186" s="122" t="s">
        <v>250</v>
      </c>
    </row>
    <row r="187" spans="1:1" s="34" customFormat="1" ht="15" hidden="1" x14ac:dyDescent="0.3">
      <c r="A187" s="122" t="s">
        <v>251</v>
      </c>
    </row>
    <row r="188" spans="1:1" s="34" customFormat="1" ht="15" hidden="1" x14ac:dyDescent="0.3">
      <c r="A188" s="122" t="s">
        <v>252</v>
      </c>
    </row>
    <row r="189" spans="1:1" s="34" customFormat="1" ht="15" hidden="1" x14ac:dyDescent="0.3">
      <c r="A189" s="122" t="s">
        <v>253</v>
      </c>
    </row>
    <row r="190" spans="1:1" s="34" customFormat="1" ht="15" hidden="1" x14ac:dyDescent="0.3">
      <c r="A190" s="122" t="s">
        <v>254</v>
      </c>
    </row>
    <row r="191" spans="1:1" s="34" customFormat="1" ht="15" hidden="1" x14ac:dyDescent="0.3">
      <c r="A191" s="122" t="s">
        <v>255</v>
      </c>
    </row>
    <row r="192" spans="1:1" s="34" customFormat="1" ht="15" hidden="1" x14ac:dyDescent="0.3">
      <c r="A192" s="122" t="s">
        <v>256</v>
      </c>
    </row>
    <row r="193" spans="1:1" s="34" customFormat="1" ht="15" hidden="1" x14ac:dyDescent="0.3">
      <c r="A193" s="122" t="s">
        <v>257</v>
      </c>
    </row>
    <row r="194" spans="1:1" s="34" customFormat="1" ht="15" hidden="1" x14ac:dyDescent="0.3">
      <c r="A194" s="122" t="s">
        <v>258</v>
      </c>
    </row>
    <row r="195" spans="1:1" s="34" customFormat="1" ht="15" hidden="1" x14ac:dyDescent="0.3">
      <c r="A195" s="122" t="s">
        <v>259</v>
      </c>
    </row>
    <row r="196" spans="1:1" s="34" customFormat="1" ht="15" hidden="1" x14ac:dyDescent="0.3">
      <c r="A196" s="122" t="s">
        <v>260</v>
      </c>
    </row>
    <row r="197" spans="1:1" s="34" customFormat="1" ht="15" hidden="1" x14ac:dyDescent="0.3">
      <c r="A197" s="122" t="s">
        <v>261</v>
      </c>
    </row>
    <row r="198" spans="1:1" s="34" customFormat="1" ht="15" hidden="1" x14ac:dyDescent="0.3">
      <c r="A198" s="122" t="s">
        <v>262</v>
      </c>
    </row>
    <row r="199" spans="1:1" s="34" customFormat="1" ht="15" hidden="1" x14ac:dyDescent="0.3">
      <c r="A199" s="122" t="s">
        <v>263</v>
      </c>
    </row>
    <row r="200" spans="1:1" s="34" customFormat="1" ht="15" hidden="1" x14ac:dyDescent="0.3">
      <c r="A200" s="122" t="s">
        <v>264</v>
      </c>
    </row>
    <row r="201" spans="1:1" s="34" customFormat="1" ht="15" hidden="1" x14ac:dyDescent="0.3">
      <c r="A201" s="122" t="s">
        <v>265</v>
      </c>
    </row>
    <row r="202" spans="1:1" s="34" customFormat="1" ht="15" hidden="1" x14ac:dyDescent="0.3">
      <c r="A202" s="122" t="s">
        <v>266</v>
      </c>
    </row>
    <row r="203" spans="1:1" s="34" customFormat="1" ht="15" hidden="1" x14ac:dyDescent="0.3">
      <c r="A203" s="122" t="s">
        <v>267</v>
      </c>
    </row>
    <row r="204" spans="1:1" s="34" customFormat="1" ht="15" hidden="1" x14ac:dyDescent="0.3">
      <c r="A204" s="122" t="s">
        <v>268</v>
      </c>
    </row>
    <row r="205" spans="1:1" s="34" customFormat="1" ht="15" hidden="1" x14ac:dyDescent="0.3">
      <c r="A205" s="122" t="s">
        <v>269</v>
      </c>
    </row>
    <row r="206" spans="1:1" s="34" customFormat="1" ht="15" hidden="1" x14ac:dyDescent="0.3">
      <c r="A206" s="122" t="s">
        <v>270</v>
      </c>
    </row>
    <row r="207" spans="1:1" s="34" customFormat="1" ht="15" hidden="1" x14ac:dyDescent="0.3">
      <c r="A207" s="122" t="s">
        <v>271</v>
      </c>
    </row>
    <row r="208" spans="1:1" s="34" customFormat="1" ht="15" hidden="1" x14ac:dyDescent="0.3">
      <c r="A208" s="122" t="s">
        <v>272</v>
      </c>
    </row>
    <row r="209" spans="1:1" s="34" customFormat="1" ht="15" hidden="1" x14ac:dyDescent="0.3">
      <c r="A209" s="122" t="s">
        <v>273</v>
      </c>
    </row>
    <row r="210" spans="1:1" s="34" customFormat="1" ht="15" hidden="1" x14ac:dyDescent="0.3">
      <c r="A210" s="122" t="s">
        <v>274</v>
      </c>
    </row>
    <row r="211" spans="1:1" s="34" customFormat="1" ht="15" hidden="1" x14ac:dyDescent="0.3">
      <c r="A211" s="122" t="s">
        <v>275</v>
      </c>
    </row>
    <row r="212" spans="1:1" s="34" customFormat="1" ht="15" hidden="1" x14ac:dyDescent="0.3">
      <c r="A212" s="122" t="s">
        <v>276</v>
      </c>
    </row>
    <row r="213" spans="1:1" s="34" customFormat="1" ht="15" hidden="1" x14ac:dyDescent="0.3">
      <c r="A213" s="122" t="s">
        <v>277</v>
      </c>
    </row>
    <row r="214" spans="1:1" s="34" customFormat="1" ht="15" hidden="1" x14ac:dyDescent="0.3">
      <c r="A214" s="122" t="s">
        <v>278</v>
      </c>
    </row>
    <row r="215" spans="1:1" s="34" customFormat="1" ht="15" hidden="1" x14ac:dyDescent="0.3">
      <c r="A215" s="122" t="s">
        <v>279</v>
      </c>
    </row>
    <row r="216" spans="1:1" s="34" customFormat="1" ht="15" hidden="1" x14ac:dyDescent="0.3">
      <c r="A216" s="122" t="s">
        <v>280</v>
      </c>
    </row>
    <row r="217" spans="1:1" s="34" customFormat="1" ht="15" hidden="1" x14ac:dyDescent="0.3">
      <c r="A217" s="122" t="s">
        <v>281</v>
      </c>
    </row>
    <row r="218" spans="1:1" s="34" customFormat="1" ht="15" hidden="1" x14ac:dyDescent="0.3">
      <c r="A218" s="122" t="s">
        <v>282</v>
      </c>
    </row>
    <row r="219" spans="1:1" s="34" customFormat="1" ht="15" hidden="1" x14ac:dyDescent="0.3">
      <c r="A219" s="122" t="s">
        <v>283</v>
      </c>
    </row>
    <row r="220" spans="1:1" s="34" customFormat="1" ht="15" hidden="1" x14ac:dyDescent="0.3">
      <c r="A220" s="122" t="s">
        <v>284</v>
      </c>
    </row>
    <row r="221" spans="1:1" s="34" customFormat="1" ht="15" hidden="1" x14ac:dyDescent="0.3">
      <c r="A221" s="122" t="s">
        <v>285</v>
      </c>
    </row>
    <row r="222" spans="1:1" s="34" customFormat="1" ht="15" hidden="1" x14ac:dyDescent="0.3">
      <c r="A222" s="122" t="s">
        <v>286</v>
      </c>
    </row>
    <row r="223" spans="1:1" s="34" customFormat="1" ht="15" hidden="1" x14ac:dyDescent="0.3">
      <c r="A223" s="122" t="s">
        <v>287</v>
      </c>
    </row>
    <row r="224" spans="1:1" s="34" customFormat="1" ht="15" hidden="1" x14ac:dyDescent="0.3">
      <c r="A224" s="122" t="s">
        <v>288</v>
      </c>
    </row>
    <row r="225" spans="1:1" s="34" customFormat="1" ht="15" hidden="1" x14ac:dyDescent="0.3">
      <c r="A225" s="122" t="s">
        <v>289</v>
      </c>
    </row>
    <row r="226" spans="1:1" s="34" customFormat="1" ht="15" hidden="1" x14ac:dyDescent="0.3">
      <c r="A226" s="122" t="s">
        <v>290</v>
      </c>
    </row>
    <row r="227" spans="1:1" s="34" customFormat="1" ht="15" hidden="1" x14ac:dyDescent="0.3">
      <c r="A227" s="122" t="s">
        <v>291</v>
      </c>
    </row>
    <row r="228" spans="1:1" s="34" customFormat="1" ht="15" hidden="1" x14ac:dyDescent="0.3">
      <c r="A228" s="122" t="s">
        <v>292</v>
      </c>
    </row>
    <row r="229" spans="1:1" s="34" customFormat="1" ht="15" hidden="1" x14ac:dyDescent="0.3">
      <c r="A229" s="122" t="s">
        <v>293</v>
      </c>
    </row>
    <row r="230" spans="1:1" s="34" customFormat="1" ht="15" hidden="1" x14ac:dyDescent="0.3"/>
    <row r="231" spans="1:1" s="34" customFormat="1" ht="15" hidden="1" x14ac:dyDescent="0.3">
      <c r="A231" s="124" t="s">
        <v>294</v>
      </c>
    </row>
    <row r="232" spans="1:1" s="34" customFormat="1" ht="15" hidden="1" x14ac:dyDescent="0.3"/>
    <row r="233" spans="1:1" s="34" customFormat="1" ht="15" hidden="1" x14ac:dyDescent="0.3">
      <c r="A233" s="122" t="s">
        <v>23</v>
      </c>
    </row>
    <row r="234" spans="1:1" s="34" customFormat="1" ht="15" hidden="1" x14ac:dyDescent="0.3">
      <c r="A234" s="122" t="s">
        <v>24</v>
      </c>
    </row>
    <row r="235" spans="1:1" s="34" customFormat="1" ht="15" hidden="1" x14ac:dyDescent="0.3">
      <c r="A235" s="122" t="s">
        <v>94</v>
      </c>
    </row>
    <row r="236" spans="1:1" s="34" customFormat="1" ht="15" hidden="1" x14ac:dyDescent="0.3">
      <c r="A236" s="122" t="s">
        <v>99</v>
      </c>
    </row>
    <row r="237" spans="1:1" s="34" customFormat="1" ht="15" hidden="1" x14ac:dyDescent="0.3">
      <c r="A237" s="122" t="s">
        <v>25</v>
      </c>
    </row>
    <row r="238" spans="1:1" s="34" customFormat="1" ht="15" hidden="1" x14ac:dyDescent="0.3">
      <c r="A238" s="122" t="s">
        <v>26</v>
      </c>
    </row>
    <row r="239" spans="1:1" s="34" customFormat="1" ht="15" hidden="1" x14ac:dyDescent="0.3">
      <c r="A239" s="122" t="s">
        <v>112</v>
      </c>
    </row>
    <row r="240" spans="1:1" s="34" customFormat="1" ht="15" hidden="1" x14ac:dyDescent="0.3">
      <c r="A240" s="34" t="s">
        <v>113</v>
      </c>
    </row>
    <row r="241" spans="1:1" s="34" customFormat="1" ht="15" hidden="1" x14ac:dyDescent="0.3">
      <c r="A241" s="122" t="s">
        <v>28</v>
      </c>
    </row>
    <row r="242" spans="1:1" s="34" customFormat="1" ht="15" hidden="1" x14ac:dyDescent="0.3">
      <c r="A242" s="122" t="s">
        <v>29</v>
      </c>
    </row>
    <row r="243" spans="1:1" s="34" customFormat="1" ht="15" hidden="1" x14ac:dyDescent="0.3">
      <c r="A243" s="122" t="s">
        <v>30</v>
      </c>
    </row>
    <row r="244" spans="1:1" s="34" customFormat="1" ht="15" hidden="1" x14ac:dyDescent="0.3">
      <c r="A244" s="122" t="s">
        <v>100</v>
      </c>
    </row>
    <row r="245" spans="1:1" s="34" customFormat="1" ht="15" hidden="1" x14ac:dyDescent="0.3">
      <c r="A245" s="122" t="s">
        <v>31</v>
      </c>
    </row>
    <row r="246" spans="1:1" s="34" customFormat="1" ht="15" hidden="1" x14ac:dyDescent="0.3">
      <c r="A246" s="122" t="s">
        <v>32</v>
      </c>
    </row>
    <row r="247" spans="1:1" s="34" customFormat="1" ht="15" hidden="1" x14ac:dyDescent="0.3">
      <c r="A247" s="122" t="s">
        <v>89</v>
      </c>
    </row>
    <row r="248" spans="1:1" s="34" customFormat="1" ht="15" hidden="1" x14ac:dyDescent="0.3">
      <c r="A248" s="122" t="s">
        <v>33</v>
      </c>
    </row>
    <row r="249" spans="1:1" s="34" customFormat="1" ht="15" hidden="1" x14ac:dyDescent="0.3">
      <c r="A249" s="122" t="s">
        <v>114</v>
      </c>
    </row>
    <row r="250" spans="1:1" s="34" customFormat="1" ht="15" hidden="1" x14ac:dyDescent="0.3">
      <c r="A250" s="122" t="s">
        <v>34</v>
      </c>
    </row>
    <row r="251" spans="1:1" s="34" customFormat="1" ht="15" hidden="1" x14ac:dyDescent="0.3">
      <c r="A251" s="122" t="s">
        <v>35</v>
      </c>
    </row>
    <row r="252" spans="1:1" s="34" customFormat="1" ht="15" hidden="1" x14ac:dyDescent="0.3">
      <c r="A252" s="122" t="s">
        <v>90</v>
      </c>
    </row>
    <row r="253" spans="1:1" s="34" customFormat="1" ht="14.25" hidden="1" customHeight="1" x14ac:dyDescent="0.3">
      <c r="A253" s="122" t="s">
        <v>36</v>
      </c>
    </row>
    <row r="254" spans="1:1" s="34" customFormat="1" ht="15" hidden="1" x14ac:dyDescent="0.3">
      <c r="A254" s="122" t="s">
        <v>295</v>
      </c>
    </row>
    <row r="255" spans="1:1" s="34" customFormat="1" ht="15" hidden="1" x14ac:dyDescent="0.3">
      <c r="A255" s="122" t="s">
        <v>37</v>
      </c>
    </row>
    <row r="256" spans="1:1" s="34" customFormat="1" ht="15" hidden="1" x14ac:dyDescent="0.3">
      <c r="A256" s="122" t="s">
        <v>38</v>
      </c>
    </row>
    <row r="257" spans="1:1" s="34" customFormat="1" ht="15" hidden="1" x14ac:dyDescent="0.3">
      <c r="A257" s="122" t="s">
        <v>39</v>
      </c>
    </row>
    <row r="258" spans="1:1" s="34" customFormat="1" ht="15" hidden="1" x14ac:dyDescent="0.3">
      <c r="A258" s="122" t="s">
        <v>40</v>
      </c>
    </row>
    <row r="259" spans="1:1" s="34" customFormat="1" ht="15" hidden="1" x14ac:dyDescent="0.3">
      <c r="A259" s="122" t="s">
        <v>41</v>
      </c>
    </row>
    <row r="260" spans="1:1" s="34" customFormat="1" ht="15" hidden="1" x14ac:dyDescent="0.3">
      <c r="A260" s="122" t="s">
        <v>42</v>
      </c>
    </row>
    <row r="261" spans="1:1" s="34" customFormat="1" ht="15" hidden="1" x14ac:dyDescent="0.3">
      <c r="A261" s="122" t="s">
        <v>43</v>
      </c>
    </row>
    <row r="262" spans="1:1" s="34" customFormat="1" ht="15" hidden="1" x14ac:dyDescent="0.3">
      <c r="A262" s="122" t="s">
        <v>44</v>
      </c>
    </row>
    <row r="263" spans="1:1" s="34" customFormat="1" ht="15" hidden="1" x14ac:dyDescent="0.3">
      <c r="A263" s="122" t="s">
        <v>45</v>
      </c>
    </row>
    <row r="264" spans="1:1" s="34" customFormat="1" ht="15" hidden="1" x14ac:dyDescent="0.3">
      <c r="A264" s="122" t="s">
        <v>46</v>
      </c>
    </row>
    <row r="265" spans="1:1" hidden="1" x14ac:dyDescent="0.45">
      <c r="A265" s="122" t="s">
        <v>47</v>
      </c>
    </row>
    <row r="266" spans="1:1" hidden="1" x14ac:dyDescent="0.45">
      <c r="A266" s="122" t="s">
        <v>48</v>
      </c>
    </row>
    <row r="267" spans="1:1" hidden="1" x14ac:dyDescent="0.45">
      <c r="A267" s="122" t="s">
        <v>49</v>
      </c>
    </row>
    <row r="268" spans="1:1" hidden="1" x14ac:dyDescent="0.45">
      <c r="A268" s="122" t="s">
        <v>50</v>
      </c>
    </row>
    <row r="269" spans="1:1" hidden="1" x14ac:dyDescent="0.45">
      <c r="A269" s="122" t="s">
        <v>296</v>
      </c>
    </row>
    <row r="270" spans="1:1" hidden="1" x14ac:dyDescent="0.45">
      <c r="A270" s="122" t="s">
        <v>115</v>
      </c>
    </row>
    <row r="271" spans="1:1" hidden="1" x14ac:dyDescent="0.45">
      <c r="A271" s="122" t="s">
        <v>51</v>
      </c>
    </row>
    <row r="272" spans="1:1" hidden="1" x14ac:dyDescent="0.45">
      <c r="A272" s="122" t="s">
        <v>52</v>
      </c>
    </row>
    <row r="273" spans="1:1" hidden="1" x14ac:dyDescent="0.45">
      <c r="A273" s="122" t="s">
        <v>53</v>
      </c>
    </row>
    <row r="274" spans="1:1" hidden="1" x14ac:dyDescent="0.45">
      <c r="A274" s="122" t="s">
        <v>54</v>
      </c>
    </row>
    <row r="275" spans="1:1" hidden="1" x14ac:dyDescent="0.45">
      <c r="A275" s="122" t="s">
        <v>55</v>
      </c>
    </row>
    <row r="276" spans="1:1" hidden="1" x14ac:dyDescent="0.45">
      <c r="A276" s="122" t="s">
        <v>56</v>
      </c>
    </row>
    <row r="277" spans="1:1" hidden="1" x14ac:dyDescent="0.45">
      <c r="A277" s="122" t="s">
        <v>57</v>
      </c>
    </row>
    <row r="278" spans="1:1" hidden="1" x14ac:dyDescent="0.45">
      <c r="A278" s="122" t="s">
        <v>297</v>
      </c>
    </row>
    <row r="279" spans="1:1" hidden="1" x14ac:dyDescent="0.45">
      <c r="A279" s="122" t="s">
        <v>80</v>
      </c>
    </row>
    <row r="280" spans="1:1" hidden="1" x14ac:dyDescent="0.45">
      <c r="A280" s="122" t="s">
        <v>298</v>
      </c>
    </row>
    <row r="281" spans="1:1" hidden="1" x14ac:dyDescent="0.45">
      <c r="A281" s="122" t="s">
        <v>58</v>
      </c>
    </row>
    <row r="282" spans="1:1" hidden="1" x14ac:dyDescent="0.45">
      <c r="A282" s="122" t="s">
        <v>59</v>
      </c>
    </row>
    <row r="283" spans="1:1" hidden="1" x14ac:dyDescent="0.45">
      <c r="A283" s="122" t="s">
        <v>78</v>
      </c>
    </row>
    <row r="284" spans="1:1" hidden="1" x14ac:dyDescent="0.45">
      <c r="A284" s="122" t="s">
        <v>83</v>
      </c>
    </row>
    <row r="285" spans="1:1" hidden="1" x14ac:dyDescent="0.45">
      <c r="A285" s="122" t="s">
        <v>299</v>
      </c>
    </row>
    <row r="286" spans="1:1" hidden="1" x14ac:dyDescent="0.45">
      <c r="A286" s="122" t="s">
        <v>60</v>
      </c>
    </row>
    <row r="287" spans="1:1" hidden="1" x14ac:dyDescent="0.45">
      <c r="A287" s="122" t="s">
        <v>91</v>
      </c>
    </row>
    <row r="288" spans="1:1" hidden="1" x14ac:dyDescent="0.45">
      <c r="A288" s="122" t="s">
        <v>61</v>
      </c>
    </row>
    <row r="289" spans="1:1" hidden="1" x14ac:dyDescent="0.45">
      <c r="A289" s="122" t="s">
        <v>300</v>
      </c>
    </row>
    <row r="290" spans="1:1" hidden="1" x14ac:dyDescent="0.45">
      <c r="A290" s="122" t="s">
        <v>62</v>
      </c>
    </row>
    <row r="291" spans="1:1" hidden="1" x14ac:dyDescent="0.45">
      <c r="A291" s="122" t="s">
        <v>63</v>
      </c>
    </row>
    <row r="292" spans="1:1" hidden="1" x14ac:dyDescent="0.45">
      <c r="A292" s="122" t="s">
        <v>301</v>
      </c>
    </row>
    <row r="293" spans="1:1" hidden="1" x14ac:dyDescent="0.45">
      <c r="A293" s="122" t="s">
        <v>64</v>
      </c>
    </row>
    <row r="294" spans="1:1" hidden="1" x14ac:dyDescent="0.45">
      <c r="A294" s="122" t="s">
        <v>116</v>
      </c>
    </row>
    <row r="295" spans="1:1" hidden="1" x14ac:dyDescent="0.45">
      <c r="A295" s="122" t="s">
        <v>302</v>
      </c>
    </row>
    <row r="296" spans="1:1" hidden="1" x14ac:dyDescent="0.45">
      <c r="A296" s="122" t="s">
        <v>65</v>
      </c>
    </row>
    <row r="297" spans="1:1" hidden="1" x14ac:dyDescent="0.45">
      <c r="A297" s="122" t="s">
        <v>66</v>
      </c>
    </row>
    <row r="298" spans="1:1" hidden="1" x14ac:dyDescent="0.45">
      <c r="A298" s="122" t="s">
        <v>117</v>
      </c>
    </row>
    <row r="299" spans="1:1" hidden="1" x14ac:dyDescent="0.45">
      <c r="A299" s="122" t="s">
        <v>67</v>
      </c>
    </row>
    <row r="300" spans="1:1" hidden="1" x14ac:dyDescent="0.45">
      <c r="A300" s="122" t="s">
        <v>68</v>
      </c>
    </row>
    <row r="301" spans="1:1" hidden="1" x14ac:dyDescent="0.45">
      <c r="A301" s="122" t="s">
        <v>93</v>
      </c>
    </row>
    <row r="302" spans="1:1" hidden="1" x14ac:dyDescent="0.45">
      <c r="A302" s="122" t="s">
        <v>69</v>
      </c>
    </row>
    <row r="303" spans="1:1" hidden="1" x14ac:dyDescent="0.45">
      <c r="A303" s="122" t="s">
        <v>79</v>
      </c>
    </row>
    <row r="304" spans="1:1" hidden="1" x14ac:dyDescent="0.45">
      <c r="A304" s="122" t="s">
        <v>70</v>
      </c>
    </row>
    <row r="305" spans="1:1" hidden="1" x14ac:dyDescent="0.45">
      <c r="A305" s="122" t="s">
        <v>303</v>
      </c>
    </row>
    <row r="306" spans="1:1" hidden="1" x14ac:dyDescent="0.45">
      <c r="A306" s="122" t="s">
        <v>71</v>
      </c>
    </row>
    <row r="307" spans="1:1" hidden="1" x14ac:dyDescent="0.45">
      <c r="A307" s="122" t="s">
        <v>72</v>
      </c>
    </row>
    <row r="308" spans="1:1" hidden="1" x14ac:dyDescent="0.45">
      <c r="A308" s="122" t="s">
        <v>82</v>
      </c>
    </row>
    <row r="309" spans="1:1" hidden="1" x14ac:dyDescent="0.45">
      <c r="A309" s="122" t="s">
        <v>73</v>
      </c>
    </row>
    <row r="310" spans="1:1" hidden="1" x14ac:dyDescent="0.45">
      <c r="A310" s="122" t="s">
        <v>304</v>
      </c>
    </row>
    <row r="311" spans="1:1" hidden="1" x14ac:dyDescent="0.45">
      <c r="A311" s="122" t="s">
        <v>95</v>
      </c>
    </row>
    <row r="312" spans="1:1" hidden="1" x14ac:dyDescent="0.45">
      <c r="A312" s="122" t="s">
        <v>305</v>
      </c>
    </row>
    <row r="313" spans="1:1" hidden="1" x14ac:dyDescent="0.45">
      <c r="A313" s="122" t="s">
        <v>306</v>
      </c>
    </row>
    <row r="314" spans="1:1" hidden="1" x14ac:dyDescent="0.45">
      <c r="A314" s="123" t="s">
        <v>74</v>
      </c>
    </row>
    <row r="315" spans="1:1" hidden="1" x14ac:dyDescent="0.45">
      <c r="A315" s="34" t="s">
        <v>101</v>
      </c>
    </row>
    <row r="316" spans="1:1" hidden="1" x14ac:dyDescent="0.45">
      <c r="A316" s="122" t="s">
        <v>27</v>
      </c>
    </row>
    <row r="317" spans="1:1" hidden="1" x14ac:dyDescent="0.45">
      <c r="A317" s="34" t="s">
        <v>307</v>
      </c>
    </row>
    <row r="318" spans="1:1" hidden="1" x14ac:dyDescent="0.45">
      <c r="A318" s="34" t="s">
        <v>308</v>
      </c>
    </row>
    <row r="319" spans="1:1" hidden="1" x14ac:dyDescent="0.45"/>
  </sheetData>
  <sheetProtection selectLockedCells="1"/>
  <dataConsolidate/>
  <mergeCells count="27">
    <mergeCell ref="A1:L1"/>
    <mergeCell ref="A2:L2"/>
    <mergeCell ref="B9:C9"/>
    <mergeCell ref="J10:K10"/>
    <mergeCell ref="A11:C11"/>
    <mergeCell ref="J6:K6"/>
    <mergeCell ref="J8:K8"/>
    <mergeCell ref="A49:L49"/>
    <mergeCell ref="A50:L50"/>
    <mergeCell ref="B48:L48"/>
    <mergeCell ref="A46:M46"/>
    <mergeCell ref="A39:C39"/>
    <mergeCell ref="A42:C42"/>
    <mergeCell ref="A40:C40"/>
    <mergeCell ref="A43:C43"/>
    <mergeCell ref="B47:L47"/>
    <mergeCell ref="A45:N45"/>
    <mergeCell ref="J37:L37"/>
    <mergeCell ref="A44:L44"/>
    <mergeCell ref="B37:C37"/>
    <mergeCell ref="C38:J38"/>
    <mergeCell ref="A12:L12"/>
    <mergeCell ref="A33:L33"/>
    <mergeCell ref="B35:C35"/>
    <mergeCell ref="J35:L35"/>
    <mergeCell ref="B36:C36"/>
    <mergeCell ref="J36:L36"/>
  </mergeCells>
  <phoneticPr fontId="1" type="noConversion"/>
  <dataValidations count="5">
    <dataValidation type="date" allowBlank="1" showInputMessage="1" showErrorMessage="1" errorTitle="Invalid Date Entered" error="You have entered a date that does not fall within this payperiod. _x000a__x000a_?'s call 719.255.3464 or e-mail sepayrol@uccs.edu" sqref="A14:A32" xr:uid="{00000000-0002-0000-0500-000000000000}">
      <formula1>46320</formula1>
      <formula2>46333</formula2>
    </dataValidation>
    <dataValidation type="textLength" operator="equal" allowBlank="1" showInputMessage="1" showErrorMessage="1" errorTitle="Incorrect number of digits" error="The speedtype must have eight digits" sqref="B6 J6:K6 B8 J8:K8" xr:uid="{00000000-0002-0000-0500-000001000000}">
      <formula1>8</formula1>
    </dataValidation>
    <dataValidation type="decimal" allowBlank="1" showInputMessage="1" showErrorMessage="1" error="Student Employee pay rates must be between $7.28 - $18.00." sqref="G10" xr:uid="{00000000-0002-0000-0500-000002000000}">
      <formula1>7.28</formula1>
      <formula2>18</formula2>
    </dataValidation>
    <dataValidation type="textLength" operator="equal" allowBlank="1" showInputMessage="1" showErrorMessage="1" error="An Employee ID number is 6 digits long." sqref="G4" xr:uid="{00000000-0002-0000-0500-000003000000}">
      <formula1>6</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500-000004000000}">
      <formula1>OFFSET($A$53,0,0,COUNTA($A:$A),1)</formula1>
    </dataValidation>
  </dataValidations>
  <hyperlinks>
    <hyperlink ref="A50:L50" r:id="rId1" display="If you are having problems with the timesheet or have any questions please contact Student Employment at 719.262.3454 or e-mail us at stuemp@uccs.edu" xr:uid="{00000000-0004-0000-0500-000000000000}"/>
    <hyperlink ref="A49" r:id="rId2" display="For the most up-to-date form, see our website at:  http://www.uccs.edu/~stuemp/formstuemp.htm" xr:uid="{00000000-0004-0000-0500-000001000000}"/>
    <hyperlink ref="A49:L49" r:id="rId3" display="For the most up-to-date form, see our website at:  http://www.uccs.edu/~stuemp/formstuemp.shtml" xr:uid="{00000000-0004-0000-0500-000002000000}"/>
  </hyperlinks>
  <printOptions horizontalCentered="1" verticalCentered="1"/>
  <pageMargins left="0" right="0" top="0.5" bottom="0.75" header="0.5" footer="0.5"/>
  <pageSetup scale="67" orientation="portrait" blackAndWhite="1" horizontalDpi="300" verticalDpi="300" r:id="rId4"/>
  <headerFooter alignWithMargins="0">
    <oddFooter>&amp;C&amp;Z&amp;F</oddFooter>
  </headerFooter>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pageSetUpPr fitToPage="1"/>
  </sheetPr>
  <dimension ref="A1:R319"/>
  <sheetViews>
    <sheetView workbookViewId="0">
      <selection activeCell="A14" sqref="A14:A32"/>
    </sheetView>
  </sheetViews>
  <sheetFormatPr defaultColWidth="9.1796875" defaultRowHeight="15" x14ac:dyDescent="0.3"/>
  <cols>
    <col min="1" max="1" width="25.81640625" style="34" customWidth="1"/>
    <col min="2" max="2" width="25.453125" style="34" customWidth="1"/>
    <col min="3" max="3" width="13" style="34" customWidth="1"/>
    <col min="4" max="4" width="12.54296875" style="34" hidden="1" customWidth="1"/>
    <col min="5" max="6" width="9.1796875" style="34" hidden="1" customWidth="1"/>
    <col min="7" max="7" width="12.26953125" style="34" customWidth="1"/>
    <col min="8" max="9" width="9.1796875" style="34" hidden="1" customWidth="1"/>
    <col min="10" max="10" width="10.1796875" style="34" customWidth="1"/>
    <col min="11" max="11" width="15.453125" style="34" customWidth="1"/>
    <col min="12" max="12" width="13.7265625" style="34" customWidth="1"/>
    <col min="13" max="16384" width="9.1796875" style="34"/>
  </cols>
  <sheetData>
    <row r="1" spans="1:12" s="27" customFormat="1" ht="44.25" customHeight="1" thickTop="1" x14ac:dyDescent="0.65">
      <c r="A1" s="348" t="s">
        <v>0</v>
      </c>
      <c r="B1" s="349"/>
      <c r="C1" s="349"/>
      <c r="D1" s="349"/>
      <c r="E1" s="349"/>
      <c r="F1" s="349"/>
      <c r="G1" s="349"/>
      <c r="H1" s="349"/>
      <c r="I1" s="349"/>
      <c r="J1" s="349"/>
      <c r="K1" s="349"/>
      <c r="L1" s="350"/>
    </row>
    <row r="2" spans="1:12" s="28" customFormat="1" ht="33" customHeight="1" x14ac:dyDescent="0.6">
      <c r="A2" s="351" t="s">
        <v>1</v>
      </c>
      <c r="B2" s="352"/>
      <c r="C2" s="352"/>
      <c r="D2" s="352"/>
      <c r="E2" s="352"/>
      <c r="F2" s="352"/>
      <c r="G2" s="352"/>
      <c r="H2" s="352"/>
      <c r="I2" s="352"/>
      <c r="J2" s="352"/>
      <c r="K2" s="352"/>
      <c r="L2" s="353"/>
    </row>
    <row r="3" spans="1:12" ht="33.75" customHeight="1" thickBot="1" x14ac:dyDescent="0.45">
      <c r="A3" s="249"/>
      <c r="B3" s="250" t="s">
        <v>108</v>
      </c>
      <c r="C3" s="251" t="str">
        <f>'Fall 2026 Pay Schedule '!A15</f>
        <v>8 November - 21 November</v>
      </c>
      <c r="D3" s="251"/>
      <c r="E3" s="251"/>
      <c r="F3" s="251"/>
      <c r="G3" s="251"/>
      <c r="H3" s="251"/>
      <c r="I3" s="251"/>
      <c r="J3" s="251"/>
      <c r="K3" s="251"/>
      <c r="L3" s="252"/>
    </row>
    <row r="4" spans="1:12" ht="40.5" customHeight="1" thickTop="1" thickBot="1" x14ac:dyDescent="0.4">
      <c r="A4" s="253" t="s">
        <v>2</v>
      </c>
      <c r="B4" s="254"/>
      <c r="C4" s="255" t="s">
        <v>4</v>
      </c>
      <c r="D4" s="256"/>
      <c r="E4" s="256"/>
      <c r="F4" s="256"/>
      <c r="G4" s="257">
        <f>'11 Oct-24 Oct'!G4</f>
        <v>0</v>
      </c>
      <c r="H4" s="256"/>
      <c r="I4" s="256"/>
      <c r="J4" s="256"/>
      <c r="K4" s="255" t="s">
        <v>3</v>
      </c>
      <c r="L4" s="258">
        <f>'11 Oct-24 Oct'!L4</f>
        <v>0</v>
      </c>
    </row>
    <row r="5" spans="1:12" x14ac:dyDescent="0.3">
      <c r="A5" s="259"/>
      <c r="L5" s="260"/>
    </row>
    <row r="6" spans="1:12" ht="15.5" thickBot="1" x14ac:dyDescent="0.35">
      <c r="A6" s="259" t="s">
        <v>84</v>
      </c>
      <c r="B6" s="261">
        <f>'25 Oct-7 Nov'!B6</f>
        <v>0</v>
      </c>
      <c r="C6" s="127" t="str">
        <f>'25 Oct-7 Nov'!C6</f>
        <v>Percent</v>
      </c>
      <c r="G6" s="46" t="s">
        <v>84</v>
      </c>
      <c r="H6" s="46"/>
      <c r="I6" s="46"/>
      <c r="J6" s="466">
        <f>'25 Oct-7 Nov'!J6:K6</f>
        <v>0</v>
      </c>
      <c r="K6" s="466"/>
      <c r="L6" s="262" t="str">
        <f>'25 Oct-7 Nov'!L6</f>
        <v>Percent</v>
      </c>
    </row>
    <row r="7" spans="1:12" x14ac:dyDescent="0.3">
      <c r="A7" s="259"/>
      <c r="L7" s="260"/>
    </row>
    <row r="8" spans="1:12" ht="15.5" thickBot="1" x14ac:dyDescent="0.35">
      <c r="A8" s="259" t="s">
        <v>84</v>
      </c>
      <c r="B8" s="261">
        <f>'25 Oct-7 Nov'!B8</f>
        <v>0</v>
      </c>
      <c r="C8" s="127" t="str">
        <f>'25 Oct-7 Nov'!C8</f>
        <v>Percent</v>
      </c>
      <c r="G8" s="46" t="s">
        <v>84</v>
      </c>
      <c r="H8" s="46"/>
      <c r="I8" s="46"/>
      <c r="J8" s="466">
        <f>'25 Oct-7 Nov'!J8:K8</f>
        <v>0</v>
      </c>
      <c r="K8" s="466"/>
      <c r="L8" s="262" t="str">
        <f>'25 Oct-7 Nov'!L8</f>
        <v>Percent</v>
      </c>
    </row>
    <row r="9" spans="1:12" ht="28.5" customHeight="1" thickBot="1" x14ac:dyDescent="0.35">
      <c r="A9" s="259" t="s">
        <v>5</v>
      </c>
      <c r="B9" s="354">
        <f>'30 Aug-12 Sep'!B9:C9</f>
        <v>0</v>
      </c>
      <c r="C9" s="354"/>
      <c r="D9" s="33"/>
      <c r="E9" s="33"/>
      <c r="F9" s="33"/>
      <c r="G9" s="33"/>
      <c r="H9" s="33"/>
      <c r="I9" s="33"/>
      <c r="J9" s="33"/>
      <c r="K9" s="48" t="s">
        <v>6</v>
      </c>
      <c r="L9" s="263" t="str">
        <f>'25 Oct-7 Nov'!L9</f>
        <v>Fall 2026</v>
      </c>
    </row>
    <row r="10" spans="1:12" ht="32.25" customHeight="1" thickBot="1" x14ac:dyDescent="0.35">
      <c r="A10" s="259" t="s">
        <v>7</v>
      </c>
      <c r="B10" s="264">
        <f>'25 Oct-7 Nov'!B10</f>
        <v>0</v>
      </c>
      <c r="C10" s="48" t="s">
        <v>8</v>
      </c>
      <c r="D10" s="33"/>
      <c r="E10" s="33"/>
      <c r="F10" s="33"/>
      <c r="G10" s="265">
        <f>'25 Oct-7 Nov'!G10</f>
        <v>0</v>
      </c>
      <c r="H10" s="33"/>
      <c r="I10" s="33"/>
      <c r="J10" s="398" t="s">
        <v>21</v>
      </c>
      <c r="K10" s="399"/>
      <c r="L10" s="266">
        <f>IF(G10&lt;1,0,(B10-'25 Oct-7 Nov'!J36)/G10)</f>
        <v>0</v>
      </c>
    </row>
    <row r="11" spans="1:12" ht="39" customHeight="1" thickBot="1" x14ac:dyDescent="0.35">
      <c r="A11" s="467" t="s">
        <v>9</v>
      </c>
      <c r="B11" s="427"/>
      <c r="C11" s="427"/>
      <c r="D11" s="53"/>
      <c r="E11" s="53"/>
      <c r="F11" s="53"/>
      <c r="G11" s="267">
        <f>L10/10</f>
        <v>0</v>
      </c>
      <c r="H11" s="33"/>
      <c r="I11" s="33"/>
      <c r="J11" s="33"/>
      <c r="K11" s="33"/>
      <c r="L11" s="268"/>
    </row>
    <row r="12" spans="1:12" ht="18" thickBot="1" x14ac:dyDescent="0.35">
      <c r="A12" s="468"/>
      <c r="B12" s="469"/>
      <c r="C12" s="469"/>
      <c r="D12" s="469"/>
      <c r="E12" s="469"/>
      <c r="F12" s="469"/>
      <c r="G12" s="469"/>
      <c r="H12" s="469"/>
      <c r="I12" s="469"/>
      <c r="J12" s="469"/>
      <c r="K12" s="469"/>
      <c r="L12" s="470"/>
    </row>
    <row r="13" spans="1:12" ht="65.25" customHeight="1" thickTop="1" x14ac:dyDescent="0.3">
      <c r="A13" s="269" t="s">
        <v>12</v>
      </c>
      <c r="B13" s="270" t="s">
        <v>75</v>
      </c>
      <c r="C13" s="271" t="s">
        <v>17</v>
      </c>
      <c r="D13" s="272" t="s">
        <v>14</v>
      </c>
      <c r="E13" s="273" t="s">
        <v>76</v>
      </c>
      <c r="F13" s="274"/>
      <c r="G13" s="275" t="s">
        <v>15</v>
      </c>
      <c r="H13" s="276" t="s">
        <v>76</v>
      </c>
      <c r="I13" s="272"/>
      <c r="J13" s="277" t="s">
        <v>14</v>
      </c>
      <c r="K13" s="278" t="s">
        <v>16</v>
      </c>
      <c r="L13" s="279" t="s">
        <v>18</v>
      </c>
    </row>
    <row r="14" spans="1:12" x14ac:dyDescent="0.3">
      <c r="A14" s="280"/>
      <c r="B14" s="281"/>
      <c r="C14" s="67"/>
      <c r="D14" s="75">
        <f>C14-B14</f>
        <v>0</v>
      </c>
      <c r="E14" s="76">
        <f>D14</f>
        <v>0</v>
      </c>
      <c r="F14" s="77">
        <f>E14*24</f>
        <v>0</v>
      </c>
      <c r="G14" s="71"/>
      <c r="H14" s="282">
        <f>G14</f>
        <v>0</v>
      </c>
      <c r="I14" s="76">
        <f t="shared" ref="I14:I26" si="0">H14*24</f>
        <v>0</v>
      </c>
      <c r="J14" s="283">
        <f>F14-I14</f>
        <v>0</v>
      </c>
      <c r="K14" s="79">
        <f>J14*$G$10</f>
        <v>0</v>
      </c>
      <c r="L14" s="284">
        <f>L10-J14</f>
        <v>0</v>
      </c>
    </row>
    <row r="15" spans="1:12" x14ac:dyDescent="0.3">
      <c r="A15" s="280"/>
      <c r="B15" s="281"/>
      <c r="C15" s="67"/>
      <c r="D15" s="68">
        <f t="shared" ref="D15:D26" si="1">C15-B15</f>
        <v>0</v>
      </c>
      <c r="E15" s="69">
        <f t="shared" ref="E15:E26" si="2">D15</f>
        <v>0</v>
      </c>
      <c r="F15" s="70">
        <f t="shared" ref="F15:F26" si="3">E15*24</f>
        <v>0</v>
      </c>
      <c r="G15" s="71"/>
      <c r="H15" s="285">
        <f t="shared" ref="H15:H26" si="4">G15</f>
        <v>0</v>
      </c>
      <c r="I15" s="69">
        <f t="shared" si="0"/>
        <v>0</v>
      </c>
      <c r="J15" s="286">
        <f>F15-I15</f>
        <v>0</v>
      </c>
      <c r="K15" s="73">
        <f t="shared" ref="K15:K32" si="5">J15*$G$10</f>
        <v>0</v>
      </c>
      <c r="L15" s="284">
        <f>L14-J15</f>
        <v>0</v>
      </c>
    </row>
    <row r="16" spans="1:12" x14ac:dyDescent="0.3">
      <c r="A16" s="280"/>
      <c r="B16" s="281"/>
      <c r="C16" s="67"/>
      <c r="D16" s="75">
        <f t="shared" si="1"/>
        <v>0</v>
      </c>
      <c r="E16" s="76">
        <f t="shared" si="2"/>
        <v>0</v>
      </c>
      <c r="F16" s="77">
        <f t="shared" si="3"/>
        <v>0</v>
      </c>
      <c r="G16" s="71"/>
      <c r="H16" s="282">
        <f t="shared" si="4"/>
        <v>0</v>
      </c>
      <c r="I16" s="76">
        <f t="shared" si="0"/>
        <v>0</v>
      </c>
      <c r="J16" s="283">
        <f>F16-I16</f>
        <v>0</v>
      </c>
      <c r="K16" s="79">
        <f t="shared" si="5"/>
        <v>0</v>
      </c>
      <c r="L16" s="287">
        <f t="shared" ref="L16:L26" si="6">L15-J16</f>
        <v>0</v>
      </c>
    </row>
    <row r="17" spans="1:13" x14ac:dyDescent="0.3">
      <c r="A17" s="280"/>
      <c r="B17" s="281"/>
      <c r="C17" s="67"/>
      <c r="D17" s="68">
        <f t="shared" si="1"/>
        <v>0</v>
      </c>
      <c r="E17" s="69">
        <f t="shared" si="2"/>
        <v>0</v>
      </c>
      <c r="F17" s="70">
        <f t="shared" si="3"/>
        <v>0</v>
      </c>
      <c r="G17" s="71"/>
      <c r="H17" s="285">
        <f t="shared" si="4"/>
        <v>0</v>
      </c>
      <c r="I17" s="69">
        <f t="shared" si="0"/>
        <v>0</v>
      </c>
      <c r="J17" s="286">
        <f t="shared" ref="J17:J26" si="7">F17-I17</f>
        <v>0</v>
      </c>
      <c r="K17" s="73">
        <f t="shared" si="5"/>
        <v>0</v>
      </c>
      <c r="L17" s="288">
        <f t="shared" si="6"/>
        <v>0</v>
      </c>
    </row>
    <row r="18" spans="1:13" x14ac:dyDescent="0.3">
      <c r="A18" s="280"/>
      <c r="B18" s="281"/>
      <c r="C18" s="67"/>
      <c r="D18" s="75">
        <f t="shared" si="1"/>
        <v>0</v>
      </c>
      <c r="E18" s="76">
        <f t="shared" si="2"/>
        <v>0</v>
      </c>
      <c r="F18" s="77">
        <f t="shared" si="3"/>
        <v>0</v>
      </c>
      <c r="G18" s="71"/>
      <c r="H18" s="282">
        <f t="shared" si="4"/>
        <v>0</v>
      </c>
      <c r="I18" s="76">
        <f t="shared" si="0"/>
        <v>0</v>
      </c>
      <c r="J18" s="283">
        <f t="shared" si="7"/>
        <v>0</v>
      </c>
      <c r="K18" s="79">
        <f t="shared" si="5"/>
        <v>0</v>
      </c>
      <c r="L18" s="288">
        <f t="shared" si="6"/>
        <v>0</v>
      </c>
    </row>
    <row r="19" spans="1:13" x14ac:dyDescent="0.3">
      <c r="A19" s="280"/>
      <c r="B19" s="281"/>
      <c r="C19" s="67"/>
      <c r="D19" s="68">
        <f t="shared" si="1"/>
        <v>0</v>
      </c>
      <c r="E19" s="69">
        <f t="shared" si="2"/>
        <v>0</v>
      </c>
      <c r="F19" s="70">
        <f t="shared" si="3"/>
        <v>0</v>
      </c>
      <c r="G19" s="71"/>
      <c r="H19" s="285">
        <f t="shared" si="4"/>
        <v>0</v>
      </c>
      <c r="I19" s="69">
        <f t="shared" si="0"/>
        <v>0</v>
      </c>
      <c r="J19" s="286">
        <f t="shared" si="7"/>
        <v>0</v>
      </c>
      <c r="K19" s="73">
        <f t="shared" si="5"/>
        <v>0</v>
      </c>
      <c r="L19" s="288">
        <f t="shared" si="6"/>
        <v>0</v>
      </c>
    </row>
    <row r="20" spans="1:13" x14ac:dyDescent="0.3">
      <c r="A20" s="280"/>
      <c r="B20" s="281"/>
      <c r="C20" s="67"/>
      <c r="D20" s="75">
        <f t="shared" si="1"/>
        <v>0</v>
      </c>
      <c r="E20" s="76">
        <f t="shared" si="2"/>
        <v>0</v>
      </c>
      <c r="F20" s="77">
        <f t="shared" si="3"/>
        <v>0</v>
      </c>
      <c r="G20" s="71"/>
      <c r="H20" s="282">
        <f t="shared" si="4"/>
        <v>0</v>
      </c>
      <c r="I20" s="76">
        <f t="shared" si="0"/>
        <v>0</v>
      </c>
      <c r="J20" s="283">
        <f t="shared" si="7"/>
        <v>0</v>
      </c>
      <c r="K20" s="79">
        <f t="shared" si="5"/>
        <v>0</v>
      </c>
      <c r="L20" s="288">
        <f t="shared" si="6"/>
        <v>0</v>
      </c>
    </row>
    <row r="21" spans="1:13" x14ac:dyDescent="0.3">
      <c r="A21" s="280"/>
      <c r="B21" s="281"/>
      <c r="C21" s="67"/>
      <c r="D21" s="68">
        <f t="shared" si="1"/>
        <v>0</v>
      </c>
      <c r="E21" s="69">
        <f t="shared" si="2"/>
        <v>0</v>
      </c>
      <c r="F21" s="70">
        <f t="shared" si="3"/>
        <v>0</v>
      </c>
      <c r="G21" s="71"/>
      <c r="H21" s="285">
        <f t="shared" si="4"/>
        <v>0</v>
      </c>
      <c r="I21" s="69">
        <f t="shared" si="0"/>
        <v>0</v>
      </c>
      <c r="J21" s="286">
        <f t="shared" si="7"/>
        <v>0</v>
      </c>
      <c r="K21" s="73">
        <f t="shared" si="5"/>
        <v>0</v>
      </c>
      <c r="L21" s="284">
        <f t="shared" si="6"/>
        <v>0</v>
      </c>
    </row>
    <row r="22" spans="1:13" x14ac:dyDescent="0.3">
      <c r="A22" s="280"/>
      <c r="B22" s="281"/>
      <c r="C22" s="67"/>
      <c r="D22" s="75">
        <f t="shared" si="1"/>
        <v>0</v>
      </c>
      <c r="E22" s="76">
        <f t="shared" si="2"/>
        <v>0</v>
      </c>
      <c r="F22" s="77">
        <f t="shared" si="3"/>
        <v>0</v>
      </c>
      <c r="G22" s="71"/>
      <c r="H22" s="282">
        <f t="shared" si="4"/>
        <v>0</v>
      </c>
      <c r="I22" s="76">
        <f t="shared" si="0"/>
        <v>0</v>
      </c>
      <c r="J22" s="283">
        <f t="shared" si="7"/>
        <v>0</v>
      </c>
      <c r="K22" s="79">
        <f t="shared" si="5"/>
        <v>0</v>
      </c>
      <c r="L22" s="284">
        <f t="shared" si="6"/>
        <v>0</v>
      </c>
    </row>
    <row r="23" spans="1:13" x14ac:dyDescent="0.3">
      <c r="A23" s="280"/>
      <c r="B23" s="281"/>
      <c r="C23" s="67"/>
      <c r="D23" s="68">
        <f t="shared" si="1"/>
        <v>0</v>
      </c>
      <c r="E23" s="69">
        <f t="shared" si="2"/>
        <v>0</v>
      </c>
      <c r="F23" s="70">
        <f t="shared" si="3"/>
        <v>0</v>
      </c>
      <c r="G23" s="71"/>
      <c r="H23" s="285">
        <f t="shared" si="4"/>
        <v>0</v>
      </c>
      <c r="I23" s="69">
        <f t="shared" si="0"/>
        <v>0</v>
      </c>
      <c r="J23" s="286">
        <f t="shared" si="7"/>
        <v>0</v>
      </c>
      <c r="K23" s="73">
        <f t="shared" si="5"/>
        <v>0</v>
      </c>
      <c r="L23" s="284">
        <f t="shared" si="6"/>
        <v>0</v>
      </c>
    </row>
    <row r="24" spans="1:13" x14ac:dyDescent="0.3">
      <c r="A24" s="280"/>
      <c r="B24" s="281"/>
      <c r="C24" s="67"/>
      <c r="D24" s="75">
        <f t="shared" si="1"/>
        <v>0</v>
      </c>
      <c r="E24" s="76">
        <f t="shared" si="2"/>
        <v>0</v>
      </c>
      <c r="F24" s="77">
        <f t="shared" si="3"/>
        <v>0</v>
      </c>
      <c r="G24" s="71"/>
      <c r="H24" s="282">
        <f t="shared" si="4"/>
        <v>0</v>
      </c>
      <c r="I24" s="76">
        <f t="shared" si="0"/>
        <v>0</v>
      </c>
      <c r="J24" s="283">
        <f t="shared" si="7"/>
        <v>0</v>
      </c>
      <c r="K24" s="79">
        <f t="shared" si="5"/>
        <v>0</v>
      </c>
      <c r="L24" s="287">
        <f t="shared" si="6"/>
        <v>0</v>
      </c>
    </row>
    <row r="25" spans="1:13" x14ac:dyDescent="0.3">
      <c r="A25" s="280"/>
      <c r="B25" s="281"/>
      <c r="C25" s="67"/>
      <c r="D25" s="68">
        <f t="shared" si="1"/>
        <v>0</v>
      </c>
      <c r="E25" s="69">
        <f t="shared" si="2"/>
        <v>0</v>
      </c>
      <c r="F25" s="70">
        <f t="shared" si="3"/>
        <v>0</v>
      </c>
      <c r="G25" s="71"/>
      <c r="H25" s="285">
        <f t="shared" si="4"/>
        <v>0</v>
      </c>
      <c r="I25" s="70">
        <f t="shared" si="0"/>
        <v>0</v>
      </c>
      <c r="J25" s="72">
        <f t="shared" si="7"/>
        <v>0</v>
      </c>
      <c r="K25" s="73">
        <f t="shared" si="5"/>
        <v>0</v>
      </c>
      <c r="L25" s="288">
        <f t="shared" si="6"/>
        <v>0</v>
      </c>
    </row>
    <row r="26" spans="1:13" x14ac:dyDescent="0.3">
      <c r="A26" s="280"/>
      <c r="B26" s="281"/>
      <c r="C26" s="67"/>
      <c r="D26" s="75">
        <f t="shared" si="1"/>
        <v>0</v>
      </c>
      <c r="E26" s="76">
        <f t="shared" si="2"/>
        <v>0</v>
      </c>
      <c r="F26" s="77">
        <f t="shared" si="3"/>
        <v>0</v>
      </c>
      <c r="G26" s="71"/>
      <c r="H26" s="282">
        <f t="shared" si="4"/>
        <v>0</v>
      </c>
      <c r="I26" s="76">
        <f t="shared" si="0"/>
        <v>0</v>
      </c>
      <c r="J26" s="283">
        <f t="shared" si="7"/>
        <v>0</v>
      </c>
      <c r="K26" s="79">
        <f t="shared" si="5"/>
        <v>0</v>
      </c>
      <c r="L26" s="288">
        <f t="shared" si="6"/>
        <v>0</v>
      </c>
    </row>
    <row r="27" spans="1:13" x14ac:dyDescent="0.3">
      <c r="A27" s="280"/>
      <c r="B27" s="281"/>
      <c r="C27" s="67"/>
      <c r="D27" s="68">
        <f t="shared" ref="D27:D32" si="8">C27-B27</f>
        <v>0</v>
      </c>
      <c r="E27" s="69">
        <f t="shared" ref="E27:E32" si="9">D27</f>
        <v>0</v>
      </c>
      <c r="F27" s="70">
        <f t="shared" ref="F27:F32" si="10">E27*24</f>
        <v>0</v>
      </c>
      <c r="G27" s="71"/>
      <c r="H27" s="285">
        <f t="shared" ref="H27:H32" si="11">G27</f>
        <v>0</v>
      </c>
      <c r="I27" s="69">
        <f t="shared" ref="I27:I32" si="12">H27*24</f>
        <v>0</v>
      </c>
      <c r="J27" s="286">
        <f t="shared" ref="J27:J32" si="13">F27-I27</f>
        <v>0</v>
      </c>
      <c r="K27" s="73">
        <f t="shared" si="5"/>
        <v>0</v>
      </c>
      <c r="L27" s="287">
        <f t="shared" ref="L27:L32" si="14">L26-J27</f>
        <v>0</v>
      </c>
    </row>
    <row r="28" spans="1:13" x14ac:dyDescent="0.3">
      <c r="A28" s="280"/>
      <c r="B28" s="281"/>
      <c r="C28" s="67"/>
      <c r="D28" s="75">
        <f t="shared" si="8"/>
        <v>0</v>
      </c>
      <c r="E28" s="76">
        <f t="shared" si="9"/>
        <v>0</v>
      </c>
      <c r="F28" s="77">
        <f t="shared" si="10"/>
        <v>0</v>
      </c>
      <c r="G28" s="71"/>
      <c r="H28" s="282">
        <f t="shared" si="11"/>
        <v>0</v>
      </c>
      <c r="I28" s="76">
        <f t="shared" si="12"/>
        <v>0</v>
      </c>
      <c r="J28" s="283">
        <f t="shared" si="13"/>
        <v>0</v>
      </c>
      <c r="K28" s="79">
        <f t="shared" si="5"/>
        <v>0</v>
      </c>
      <c r="L28" s="288">
        <f t="shared" si="14"/>
        <v>0</v>
      </c>
    </row>
    <row r="29" spans="1:13" x14ac:dyDescent="0.3">
      <c r="A29" s="280"/>
      <c r="B29" s="281"/>
      <c r="C29" s="67"/>
      <c r="D29" s="68">
        <f t="shared" si="8"/>
        <v>0</v>
      </c>
      <c r="E29" s="69">
        <f t="shared" si="9"/>
        <v>0</v>
      </c>
      <c r="F29" s="70">
        <f t="shared" si="10"/>
        <v>0</v>
      </c>
      <c r="G29" s="71"/>
      <c r="H29" s="285">
        <f t="shared" si="11"/>
        <v>0</v>
      </c>
      <c r="I29" s="69">
        <f t="shared" si="12"/>
        <v>0</v>
      </c>
      <c r="J29" s="286">
        <f t="shared" si="13"/>
        <v>0</v>
      </c>
      <c r="K29" s="73">
        <f t="shared" si="5"/>
        <v>0</v>
      </c>
      <c r="L29" s="288">
        <f t="shared" si="14"/>
        <v>0</v>
      </c>
    </row>
    <row r="30" spans="1:13" ht="15.75" customHeight="1" x14ac:dyDescent="0.3">
      <c r="A30" s="280"/>
      <c r="B30" s="281"/>
      <c r="C30" s="67"/>
      <c r="D30" s="75">
        <f t="shared" si="8"/>
        <v>0</v>
      </c>
      <c r="E30" s="76">
        <f t="shared" si="9"/>
        <v>0</v>
      </c>
      <c r="F30" s="77">
        <f t="shared" si="10"/>
        <v>0</v>
      </c>
      <c r="G30" s="71"/>
      <c r="H30" s="282">
        <f t="shared" si="11"/>
        <v>0</v>
      </c>
      <c r="I30" s="76">
        <f t="shared" si="12"/>
        <v>0</v>
      </c>
      <c r="J30" s="283">
        <f t="shared" si="13"/>
        <v>0</v>
      </c>
      <c r="K30" s="79">
        <f t="shared" si="5"/>
        <v>0</v>
      </c>
      <c r="L30" s="284">
        <f t="shared" si="14"/>
        <v>0</v>
      </c>
      <c r="M30" s="53"/>
    </row>
    <row r="31" spans="1:13" ht="15.75" customHeight="1" x14ac:dyDescent="0.3">
      <c r="A31" s="280"/>
      <c r="B31" s="281"/>
      <c r="C31" s="67"/>
      <c r="D31" s="68">
        <f t="shared" si="8"/>
        <v>0</v>
      </c>
      <c r="E31" s="69">
        <f t="shared" si="9"/>
        <v>0</v>
      </c>
      <c r="F31" s="70">
        <f t="shared" si="10"/>
        <v>0</v>
      </c>
      <c r="G31" s="71"/>
      <c r="H31" s="285">
        <f t="shared" si="11"/>
        <v>0</v>
      </c>
      <c r="I31" s="69">
        <f t="shared" si="12"/>
        <v>0</v>
      </c>
      <c r="J31" s="286">
        <f t="shared" si="13"/>
        <v>0</v>
      </c>
      <c r="K31" s="73">
        <f t="shared" si="5"/>
        <v>0</v>
      </c>
      <c r="L31" s="284">
        <f t="shared" si="14"/>
        <v>0</v>
      </c>
      <c r="M31" s="53"/>
    </row>
    <row r="32" spans="1:13" s="105" customFormat="1" ht="15.75" customHeight="1" thickBot="1" x14ac:dyDescent="0.45">
      <c r="A32" s="280"/>
      <c r="B32" s="281"/>
      <c r="C32" s="67"/>
      <c r="D32" s="289">
        <f t="shared" si="8"/>
        <v>0</v>
      </c>
      <c r="E32" s="290">
        <f t="shared" si="9"/>
        <v>0</v>
      </c>
      <c r="F32" s="291">
        <f t="shared" si="10"/>
        <v>0</v>
      </c>
      <c r="G32" s="71"/>
      <c r="H32" s="292">
        <f t="shared" si="11"/>
        <v>0</v>
      </c>
      <c r="I32" s="290">
        <f t="shared" si="12"/>
        <v>0</v>
      </c>
      <c r="J32" s="293">
        <f t="shared" si="13"/>
        <v>0</v>
      </c>
      <c r="K32" s="294">
        <f t="shared" si="5"/>
        <v>0</v>
      </c>
      <c r="L32" s="295">
        <f t="shared" si="14"/>
        <v>0</v>
      </c>
      <c r="M32" s="104"/>
    </row>
    <row r="33" spans="1:18" s="105" customFormat="1" ht="21" thickTop="1" thickBot="1" x14ac:dyDescent="0.45">
      <c r="A33" s="471" t="s">
        <v>13</v>
      </c>
      <c r="B33" s="472"/>
      <c r="C33" s="473"/>
      <c r="D33" s="473"/>
      <c r="E33" s="473"/>
      <c r="F33" s="473"/>
      <c r="G33" s="473"/>
      <c r="H33" s="473"/>
      <c r="I33" s="473"/>
      <c r="J33" s="473"/>
      <c r="K33" s="473"/>
      <c r="L33" s="474"/>
      <c r="M33" s="104"/>
    </row>
    <row r="34" spans="1:18" ht="43.5" customHeight="1" thickTop="1" x14ac:dyDescent="0.3">
      <c r="A34" s="53"/>
      <c r="B34" s="53"/>
      <c r="C34" s="53"/>
      <c r="D34" s="53"/>
      <c r="E34" s="53"/>
      <c r="F34" s="53"/>
      <c r="G34" s="53"/>
      <c r="H34" s="53"/>
      <c r="I34" s="53"/>
      <c r="J34" s="53"/>
      <c r="K34" s="53"/>
      <c r="L34" s="53"/>
      <c r="M34" s="53"/>
    </row>
    <row r="35" spans="1:18" ht="17.5" x14ac:dyDescent="0.35">
      <c r="B35" s="410" t="s">
        <v>77</v>
      </c>
      <c r="C35" s="433"/>
      <c r="D35" s="53"/>
      <c r="E35" s="53"/>
      <c r="F35" s="53"/>
      <c r="G35" s="53"/>
      <c r="H35" s="53"/>
      <c r="I35" s="53"/>
      <c r="J35" s="396" t="str">
        <f>'25 Oct-7 Nov'!J35:L35</f>
        <v>Fall Semester TOTAL</v>
      </c>
      <c r="K35" s="397"/>
      <c r="L35" s="397"/>
      <c r="M35" s="53"/>
    </row>
    <row r="36" spans="1:18" ht="17.5" x14ac:dyDescent="0.35">
      <c r="A36" s="130" t="s">
        <v>16</v>
      </c>
      <c r="B36" s="457">
        <f>G10*B37</f>
        <v>0</v>
      </c>
      <c r="C36" s="458"/>
      <c r="D36" s="91"/>
      <c r="E36" s="92"/>
      <c r="F36" s="93"/>
      <c r="G36" s="296"/>
      <c r="H36" s="131"/>
      <c r="I36" s="93"/>
      <c r="J36" s="457">
        <f>'30 Aug-12 Sep'!B36+'12 Sep-26 Sep'!B36+'27 Sep-10 Oct'!B36+'11 Oct-24 Oct'!B36+'25 Oct-7 Nov'!B36+B36</f>
        <v>0</v>
      </c>
      <c r="K36" s="459"/>
      <c r="L36" s="460"/>
    </row>
    <row r="37" spans="1:18" ht="35.25" customHeight="1" x14ac:dyDescent="0.4">
      <c r="A37" s="132" t="s">
        <v>14</v>
      </c>
      <c r="B37" s="463">
        <f>SUM(J14:J27)</f>
        <v>0</v>
      </c>
      <c r="C37" s="464"/>
      <c r="D37" s="98"/>
      <c r="E37" s="99"/>
      <c r="F37" s="100"/>
      <c r="G37" s="297"/>
      <c r="H37" s="98"/>
      <c r="I37" s="100"/>
      <c r="J37" s="465">
        <f>'30 Aug-12 Sep'!B37+'12 Sep-26 Sep'!B37+'27 Sep-10 Oct'!B37+'11 Oct-24 Oct'!B37+'25 Oct-7 Nov'!B37+B37</f>
        <v>0</v>
      </c>
      <c r="K37" s="459"/>
      <c r="L37" s="460"/>
    </row>
    <row r="38" spans="1:18" ht="20" x14ac:dyDescent="0.4">
      <c r="A38" s="132"/>
      <c r="B38" s="106"/>
      <c r="C38" s="392" t="s">
        <v>88</v>
      </c>
      <c r="D38" s="436"/>
      <c r="E38" s="436"/>
      <c r="F38" s="436"/>
      <c r="G38" s="437"/>
      <c r="H38" s="436"/>
      <c r="I38" s="436"/>
      <c r="J38" s="437"/>
      <c r="K38" s="106">
        <f>L27</f>
        <v>0</v>
      </c>
      <c r="L38" s="108"/>
    </row>
    <row r="39" spans="1:18" ht="21.75" customHeight="1" x14ac:dyDescent="0.3">
      <c r="A39" s="461"/>
      <c r="B39" s="461"/>
      <c r="C39" s="461"/>
      <c r="D39" s="53"/>
      <c r="E39" s="53"/>
      <c r="F39" s="53"/>
      <c r="H39" s="53"/>
      <c r="I39" s="53"/>
      <c r="J39" s="53"/>
      <c r="K39" s="298">
        <f ca="1">TODAY()</f>
        <v>46251</v>
      </c>
      <c r="L39" s="53"/>
      <c r="M39" s="115"/>
      <c r="N39" s="115"/>
      <c r="O39" s="115"/>
      <c r="P39" s="115"/>
    </row>
    <row r="40" spans="1:18" ht="18" customHeight="1" x14ac:dyDescent="0.3">
      <c r="A40" s="381" t="s">
        <v>19</v>
      </c>
      <c r="B40" s="428"/>
      <c r="C40" s="428"/>
      <c r="D40" s="53"/>
      <c r="E40" s="53"/>
      <c r="F40" s="53"/>
      <c r="H40" s="53"/>
      <c r="I40" s="53"/>
      <c r="J40" s="53"/>
      <c r="K40" s="110" t="s">
        <v>12</v>
      </c>
      <c r="L40" s="53"/>
      <c r="M40" s="299"/>
      <c r="N40" s="299"/>
      <c r="O40" s="116"/>
      <c r="P40" s="116"/>
      <c r="Q40" s="116"/>
      <c r="R40" s="116"/>
    </row>
    <row r="41" spans="1:18" ht="19.5" customHeight="1" x14ac:dyDescent="0.3">
      <c r="A41" s="111" t="s">
        <v>111</v>
      </c>
      <c r="B41" s="112" t="str">
        <f>'Fall 2026 Pay Schedule '!C15</f>
        <v>Friday, December 4th, 2026</v>
      </c>
      <c r="C41" s="111"/>
      <c r="D41" s="53"/>
      <c r="E41" s="53"/>
      <c r="F41" s="53"/>
      <c r="G41" s="53"/>
      <c r="H41" s="53"/>
      <c r="I41" s="53"/>
      <c r="J41" s="53"/>
      <c r="K41" s="53"/>
      <c r="L41" s="53"/>
      <c r="M41" s="299"/>
      <c r="N41" s="117"/>
      <c r="O41" s="116"/>
      <c r="P41" s="116"/>
      <c r="Q41" s="116"/>
      <c r="R41" s="116"/>
    </row>
    <row r="42" spans="1:18" ht="27.75" customHeight="1" thickBot="1" x14ac:dyDescent="0.35">
      <c r="A42" s="461"/>
      <c r="B42" s="461"/>
      <c r="C42" s="461"/>
    </row>
    <row r="43" spans="1:18" x14ac:dyDescent="0.3">
      <c r="A43" s="381" t="s">
        <v>86</v>
      </c>
      <c r="B43" s="428"/>
      <c r="C43" s="428"/>
      <c r="F43" s="114" t="s">
        <v>12</v>
      </c>
    </row>
    <row r="44" spans="1:18" s="33" customFormat="1" ht="24.75" customHeight="1" x14ac:dyDescent="0.3">
      <c r="A44" s="421" t="s">
        <v>87</v>
      </c>
      <c r="B44" s="399"/>
      <c r="C44" s="399"/>
      <c r="D44" s="399"/>
      <c r="E44" s="399"/>
      <c r="F44" s="399"/>
      <c r="G44" s="399"/>
      <c r="H44" s="399"/>
      <c r="I44" s="399"/>
      <c r="J44" s="399"/>
      <c r="K44" s="399"/>
      <c r="L44" s="399"/>
    </row>
    <row r="45" spans="1:18" s="33" customFormat="1" ht="52.5" customHeight="1" x14ac:dyDescent="0.3">
      <c r="A45" s="323" t="s">
        <v>106</v>
      </c>
      <c r="B45" s="324"/>
      <c r="C45" s="324"/>
      <c r="D45" s="324"/>
      <c r="E45" s="324"/>
      <c r="F45" s="324"/>
      <c r="G45" s="324"/>
      <c r="H45" s="324"/>
      <c r="I45" s="324"/>
      <c r="J45" s="324"/>
      <c r="K45" s="324"/>
      <c r="L45" s="324"/>
      <c r="M45" s="324"/>
      <c r="N45" s="324"/>
    </row>
    <row r="46" spans="1:18" ht="51" customHeight="1" x14ac:dyDescent="0.3">
      <c r="A46" s="323" t="s">
        <v>107</v>
      </c>
      <c r="B46" s="324"/>
      <c r="C46" s="324"/>
      <c r="D46" s="324"/>
      <c r="E46" s="324"/>
      <c r="F46" s="324"/>
      <c r="G46" s="324"/>
      <c r="H46" s="324"/>
      <c r="I46" s="324"/>
      <c r="J46" s="324"/>
      <c r="K46" s="324"/>
      <c r="L46" s="324"/>
      <c r="M46" s="324"/>
    </row>
    <row r="47" spans="1:18" x14ac:dyDescent="0.3">
      <c r="A47" s="135" t="s">
        <v>20</v>
      </c>
      <c r="B47" s="430"/>
      <c r="C47" s="431"/>
      <c r="D47" s="432"/>
      <c r="E47" s="432"/>
      <c r="F47" s="432"/>
      <c r="G47" s="431"/>
      <c r="H47" s="431"/>
      <c r="I47" s="431"/>
      <c r="J47" s="431"/>
      <c r="K47" s="431"/>
      <c r="L47" s="431"/>
    </row>
    <row r="48" spans="1:18" x14ac:dyDescent="0.3">
      <c r="B48" s="462"/>
      <c r="C48" s="462"/>
      <c r="D48" s="462"/>
      <c r="E48" s="462"/>
      <c r="F48" s="462"/>
      <c r="G48" s="462"/>
      <c r="H48" s="462"/>
      <c r="I48" s="462"/>
      <c r="J48" s="462"/>
      <c r="K48" s="462"/>
      <c r="L48" s="462"/>
    </row>
    <row r="49" spans="1:12" x14ac:dyDescent="0.3">
      <c r="A49" s="317" t="s">
        <v>92</v>
      </c>
      <c r="B49" s="317"/>
      <c r="C49" s="317"/>
      <c r="D49" s="317"/>
      <c r="E49" s="317"/>
      <c r="F49" s="317"/>
      <c r="G49" s="317"/>
      <c r="H49" s="317"/>
      <c r="I49" s="317"/>
      <c r="J49" s="317"/>
      <c r="K49" s="317"/>
      <c r="L49" s="317"/>
    </row>
    <row r="50" spans="1:12" x14ac:dyDescent="0.3">
      <c r="A50" s="429" t="s">
        <v>96</v>
      </c>
      <c r="B50" s="429"/>
      <c r="C50" s="429"/>
      <c r="D50" s="429"/>
      <c r="E50" s="429"/>
      <c r="F50" s="429"/>
      <c r="G50" s="429"/>
      <c r="H50" s="429"/>
      <c r="I50" s="429"/>
      <c r="J50" s="429"/>
      <c r="K50" s="429"/>
      <c r="L50" s="429"/>
    </row>
    <row r="51" spans="1:12" hidden="1" x14ac:dyDescent="0.3"/>
    <row r="52" spans="1:12" hidden="1" x14ac:dyDescent="0.3"/>
    <row r="53" spans="1:12" hidden="1" x14ac:dyDescent="0.3">
      <c r="A53" s="120" t="s">
        <v>22</v>
      </c>
      <c r="J53" s="34" t="s">
        <v>85</v>
      </c>
      <c r="K53" s="121"/>
    </row>
    <row r="54" spans="1:12" hidden="1" x14ac:dyDescent="0.3">
      <c r="A54" s="122"/>
      <c r="J54" s="121">
        <v>0.05</v>
      </c>
    </row>
    <row r="55" spans="1:12" hidden="1" x14ac:dyDescent="0.3">
      <c r="A55" s="122" t="s">
        <v>118</v>
      </c>
      <c r="J55" s="121">
        <v>0.1</v>
      </c>
    </row>
    <row r="56" spans="1:12" hidden="1" x14ac:dyDescent="0.3">
      <c r="A56" s="122" t="s">
        <v>119</v>
      </c>
      <c r="J56" s="121">
        <v>0.15</v>
      </c>
    </row>
    <row r="57" spans="1:12" hidden="1" x14ac:dyDescent="0.3">
      <c r="A57" s="122" t="s">
        <v>120</v>
      </c>
      <c r="J57" s="121">
        <v>0.2</v>
      </c>
    </row>
    <row r="58" spans="1:12" hidden="1" x14ac:dyDescent="0.3">
      <c r="A58" s="122" t="s">
        <v>121</v>
      </c>
      <c r="J58" s="121">
        <v>0.25</v>
      </c>
    </row>
    <row r="59" spans="1:12" hidden="1" x14ac:dyDescent="0.3">
      <c r="A59" s="122" t="s">
        <v>122</v>
      </c>
      <c r="J59" s="121">
        <v>0.3</v>
      </c>
    </row>
    <row r="60" spans="1:12" hidden="1" x14ac:dyDescent="0.3">
      <c r="A60" s="122" t="s">
        <v>123</v>
      </c>
      <c r="J60" s="121">
        <v>0.33</v>
      </c>
    </row>
    <row r="61" spans="1:12" hidden="1" x14ac:dyDescent="0.3">
      <c r="A61" s="122" t="s">
        <v>124</v>
      </c>
      <c r="J61" s="121">
        <v>0.34</v>
      </c>
    </row>
    <row r="62" spans="1:12" hidden="1" x14ac:dyDescent="0.3">
      <c r="A62" s="122" t="s">
        <v>125</v>
      </c>
      <c r="J62" s="121">
        <v>0.35</v>
      </c>
    </row>
    <row r="63" spans="1:12" hidden="1" x14ac:dyDescent="0.3">
      <c r="A63" s="122" t="s">
        <v>126</v>
      </c>
      <c r="J63" s="121">
        <v>0.4</v>
      </c>
    </row>
    <row r="64" spans="1:12" hidden="1" x14ac:dyDescent="0.3">
      <c r="A64" s="122" t="s">
        <v>127</v>
      </c>
      <c r="J64" s="121">
        <v>0.45</v>
      </c>
    </row>
    <row r="65" spans="1:10" hidden="1" x14ac:dyDescent="0.3">
      <c r="A65" s="122" t="s">
        <v>128</v>
      </c>
      <c r="J65" s="121">
        <v>0.5</v>
      </c>
    </row>
    <row r="66" spans="1:10" hidden="1" x14ac:dyDescent="0.3">
      <c r="A66" s="122" t="s">
        <v>129</v>
      </c>
      <c r="J66" s="121">
        <v>0.55000000000000004</v>
      </c>
    </row>
    <row r="67" spans="1:10" hidden="1" x14ac:dyDescent="0.3">
      <c r="A67" s="122" t="s">
        <v>130</v>
      </c>
      <c r="J67" s="121">
        <v>0.6</v>
      </c>
    </row>
    <row r="68" spans="1:10" hidden="1" x14ac:dyDescent="0.3">
      <c r="A68" s="122" t="s">
        <v>131</v>
      </c>
      <c r="J68" s="121">
        <v>0.65</v>
      </c>
    </row>
    <row r="69" spans="1:10" hidden="1" x14ac:dyDescent="0.3">
      <c r="A69" s="122" t="s">
        <v>132</v>
      </c>
      <c r="J69" s="121">
        <v>0.7</v>
      </c>
    </row>
    <row r="70" spans="1:10" hidden="1" x14ac:dyDescent="0.3">
      <c r="A70" s="122" t="s">
        <v>133</v>
      </c>
      <c r="J70" s="121">
        <v>0.75</v>
      </c>
    </row>
    <row r="71" spans="1:10" hidden="1" x14ac:dyDescent="0.3">
      <c r="A71" s="122" t="s">
        <v>134</v>
      </c>
      <c r="J71" s="121">
        <v>0.8</v>
      </c>
    </row>
    <row r="72" spans="1:10" hidden="1" x14ac:dyDescent="0.3">
      <c r="A72" s="122" t="s">
        <v>135</v>
      </c>
      <c r="J72" s="121">
        <v>0.85</v>
      </c>
    </row>
    <row r="73" spans="1:10" hidden="1" x14ac:dyDescent="0.3">
      <c r="A73" s="122" t="s">
        <v>136</v>
      </c>
      <c r="J73" s="121">
        <v>0.9</v>
      </c>
    </row>
    <row r="74" spans="1:10" hidden="1" x14ac:dyDescent="0.3">
      <c r="A74" s="122" t="s">
        <v>137</v>
      </c>
      <c r="J74" s="121">
        <v>0.95</v>
      </c>
    </row>
    <row r="75" spans="1:10" hidden="1" x14ac:dyDescent="0.3">
      <c r="A75" s="122" t="s">
        <v>138</v>
      </c>
      <c r="J75" s="121">
        <v>1</v>
      </c>
    </row>
    <row r="76" spans="1:10" hidden="1" x14ac:dyDescent="0.3">
      <c r="A76" s="122" t="s">
        <v>139</v>
      </c>
    </row>
    <row r="77" spans="1:10" hidden="1" x14ac:dyDescent="0.3">
      <c r="A77" s="122" t="s">
        <v>140</v>
      </c>
    </row>
    <row r="78" spans="1:10" hidden="1" x14ac:dyDescent="0.3">
      <c r="A78" s="122" t="s">
        <v>141</v>
      </c>
    </row>
    <row r="79" spans="1:10" hidden="1" x14ac:dyDescent="0.3">
      <c r="A79" s="122" t="s">
        <v>142</v>
      </c>
    </row>
    <row r="80" spans="1:10" hidden="1" x14ac:dyDescent="0.3">
      <c r="A80" s="122" t="s">
        <v>143</v>
      </c>
    </row>
    <row r="81" spans="1:1" hidden="1" x14ac:dyDescent="0.3">
      <c r="A81" s="122" t="s">
        <v>144</v>
      </c>
    </row>
    <row r="82" spans="1:1" hidden="1" x14ac:dyDescent="0.3">
      <c r="A82" s="122" t="s">
        <v>145</v>
      </c>
    </row>
    <row r="83" spans="1:1" hidden="1" x14ac:dyDescent="0.3">
      <c r="A83" s="122" t="s">
        <v>146</v>
      </c>
    </row>
    <row r="84" spans="1:1" hidden="1" x14ac:dyDescent="0.3">
      <c r="A84" s="122" t="s">
        <v>147</v>
      </c>
    </row>
    <row r="85" spans="1:1" hidden="1" x14ac:dyDescent="0.3">
      <c r="A85" s="122" t="s">
        <v>148</v>
      </c>
    </row>
    <row r="86" spans="1:1" hidden="1" x14ac:dyDescent="0.3">
      <c r="A86" s="122" t="s">
        <v>149</v>
      </c>
    </row>
    <row r="87" spans="1:1" hidden="1" x14ac:dyDescent="0.3">
      <c r="A87" s="122" t="s">
        <v>150</v>
      </c>
    </row>
    <row r="88" spans="1:1" hidden="1" x14ac:dyDescent="0.3">
      <c r="A88" s="122" t="s">
        <v>151</v>
      </c>
    </row>
    <row r="89" spans="1:1" hidden="1" x14ac:dyDescent="0.3">
      <c r="A89" s="122" t="s">
        <v>152</v>
      </c>
    </row>
    <row r="90" spans="1:1" hidden="1" x14ac:dyDescent="0.3">
      <c r="A90" s="122" t="s">
        <v>153</v>
      </c>
    </row>
    <row r="91" spans="1:1" hidden="1" x14ac:dyDescent="0.3">
      <c r="A91" s="122" t="s">
        <v>154</v>
      </c>
    </row>
    <row r="92" spans="1:1" hidden="1" x14ac:dyDescent="0.3">
      <c r="A92" s="122" t="s">
        <v>155</v>
      </c>
    </row>
    <row r="93" spans="1:1" hidden="1" x14ac:dyDescent="0.3">
      <c r="A93" s="122" t="s">
        <v>156</v>
      </c>
    </row>
    <row r="94" spans="1:1" hidden="1" x14ac:dyDescent="0.3">
      <c r="A94" s="122" t="s">
        <v>157</v>
      </c>
    </row>
    <row r="95" spans="1:1" hidden="1" x14ac:dyDescent="0.3">
      <c r="A95" s="122" t="s">
        <v>158</v>
      </c>
    </row>
    <row r="96" spans="1:1" hidden="1" x14ac:dyDescent="0.3">
      <c r="A96" s="122" t="s">
        <v>159</v>
      </c>
    </row>
    <row r="97" spans="1:1" hidden="1" x14ac:dyDescent="0.3">
      <c r="A97" s="122" t="s">
        <v>160</v>
      </c>
    </row>
    <row r="98" spans="1:1" hidden="1" x14ac:dyDescent="0.3">
      <c r="A98" s="122" t="s">
        <v>161</v>
      </c>
    </row>
    <row r="99" spans="1:1" hidden="1" x14ac:dyDescent="0.3">
      <c r="A99" s="122" t="s">
        <v>162</v>
      </c>
    </row>
    <row r="100" spans="1:1" hidden="1" x14ac:dyDescent="0.3">
      <c r="A100" s="122" t="s">
        <v>163</v>
      </c>
    </row>
    <row r="101" spans="1:1" hidden="1" x14ac:dyDescent="0.3">
      <c r="A101" s="122" t="s">
        <v>164</v>
      </c>
    </row>
    <row r="102" spans="1:1" hidden="1" x14ac:dyDescent="0.3">
      <c r="A102" s="122" t="s">
        <v>165</v>
      </c>
    </row>
    <row r="103" spans="1:1" hidden="1" x14ac:dyDescent="0.3">
      <c r="A103" s="122" t="s">
        <v>166</v>
      </c>
    </row>
    <row r="104" spans="1:1" hidden="1" x14ac:dyDescent="0.3">
      <c r="A104" s="122" t="s">
        <v>167</v>
      </c>
    </row>
    <row r="105" spans="1:1" hidden="1" x14ac:dyDescent="0.3">
      <c r="A105" s="122" t="s">
        <v>168</v>
      </c>
    </row>
    <row r="106" spans="1:1" hidden="1" x14ac:dyDescent="0.3">
      <c r="A106" s="122" t="s">
        <v>169</v>
      </c>
    </row>
    <row r="107" spans="1:1" hidden="1" x14ac:dyDescent="0.3">
      <c r="A107" s="122" t="s">
        <v>170</v>
      </c>
    </row>
    <row r="108" spans="1:1" hidden="1" x14ac:dyDescent="0.3">
      <c r="A108" s="122" t="s">
        <v>171</v>
      </c>
    </row>
    <row r="109" spans="1:1" hidden="1" x14ac:dyDescent="0.3">
      <c r="A109" s="122" t="s">
        <v>172</v>
      </c>
    </row>
    <row r="110" spans="1:1" hidden="1" x14ac:dyDescent="0.3">
      <c r="A110" s="122" t="s">
        <v>173</v>
      </c>
    </row>
    <row r="111" spans="1:1" hidden="1" x14ac:dyDescent="0.3">
      <c r="A111" s="122" t="s">
        <v>174</v>
      </c>
    </row>
    <row r="112" spans="1:1" hidden="1" x14ac:dyDescent="0.3">
      <c r="A112" s="122" t="s">
        <v>175</v>
      </c>
    </row>
    <row r="113" spans="1:1" hidden="1" x14ac:dyDescent="0.3">
      <c r="A113" s="122" t="s">
        <v>176</v>
      </c>
    </row>
    <row r="114" spans="1:1" hidden="1" x14ac:dyDescent="0.3">
      <c r="A114" s="122" t="s">
        <v>177</v>
      </c>
    </row>
    <row r="115" spans="1:1" hidden="1" x14ac:dyDescent="0.3">
      <c r="A115" s="122" t="s">
        <v>178</v>
      </c>
    </row>
    <row r="116" spans="1:1" hidden="1" x14ac:dyDescent="0.3">
      <c r="A116" s="122" t="s">
        <v>179</v>
      </c>
    </row>
    <row r="117" spans="1:1" hidden="1" x14ac:dyDescent="0.3">
      <c r="A117" s="122" t="s">
        <v>180</v>
      </c>
    </row>
    <row r="118" spans="1:1" hidden="1" x14ac:dyDescent="0.3">
      <c r="A118" s="122" t="s">
        <v>181</v>
      </c>
    </row>
    <row r="119" spans="1:1" hidden="1" x14ac:dyDescent="0.3">
      <c r="A119" s="122" t="s">
        <v>182</v>
      </c>
    </row>
    <row r="120" spans="1:1" hidden="1" x14ac:dyDescent="0.3">
      <c r="A120" s="122" t="s">
        <v>183</v>
      </c>
    </row>
    <row r="121" spans="1:1" hidden="1" x14ac:dyDescent="0.3">
      <c r="A121" s="122" t="s">
        <v>184</v>
      </c>
    </row>
    <row r="122" spans="1:1" hidden="1" x14ac:dyDescent="0.3">
      <c r="A122" s="122" t="s">
        <v>185</v>
      </c>
    </row>
    <row r="123" spans="1:1" hidden="1" x14ac:dyDescent="0.3">
      <c r="A123" s="122" t="s">
        <v>186</v>
      </c>
    </row>
    <row r="124" spans="1:1" hidden="1" x14ac:dyDescent="0.3">
      <c r="A124" s="122" t="s">
        <v>187</v>
      </c>
    </row>
    <row r="125" spans="1:1" hidden="1" x14ac:dyDescent="0.3">
      <c r="A125" s="122" t="s">
        <v>188</v>
      </c>
    </row>
    <row r="126" spans="1:1" hidden="1" x14ac:dyDescent="0.3">
      <c r="A126" s="122" t="s">
        <v>189</v>
      </c>
    </row>
    <row r="127" spans="1:1" hidden="1" x14ac:dyDescent="0.3">
      <c r="A127" s="122" t="s">
        <v>190</v>
      </c>
    </row>
    <row r="128" spans="1:1" hidden="1" x14ac:dyDescent="0.3">
      <c r="A128" s="122" t="s">
        <v>191</v>
      </c>
    </row>
    <row r="129" spans="1:1" hidden="1" x14ac:dyDescent="0.3">
      <c r="A129" s="122" t="s">
        <v>192</v>
      </c>
    </row>
    <row r="130" spans="1:1" hidden="1" x14ac:dyDescent="0.3">
      <c r="A130" s="122" t="s">
        <v>193</v>
      </c>
    </row>
    <row r="131" spans="1:1" hidden="1" x14ac:dyDescent="0.3">
      <c r="A131" s="122" t="s">
        <v>194</v>
      </c>
    </row>
    <row r="132" spans="1:1" hidden="1" x14ac:dyDescent="0.3">
      <c r="A132" s="122" t="s">
        <v>195</v>
      </c>
    </row>
    <row r="133" spans="1:1" hidden="1" x14ac:dyDescent="0.3">
      <c r="A133" s="122" t="s">
        <v>196</v>
      </c>
    </row>
    <row r="134" spans="1:1" hidden="1" x14ac:dyDescent="0.3">
      <c r="A134" s="122" t="s">
        <v>197</v>
      </c>
    </row>
    <row r="135" spans="1:1" hidden="1" x14ac:dyDescent="0.3">
      <c r="A135" s="122" t="s">
        <v>198</v>
      </c>
    </row>
    <row r="136" spans="1:1" hidden="1" x14ac:dyDescent="0.3">
      <c r="A136" s="122" t="s">
        <v>199</v>
      </c>
    </row>
    <row r="137" spans="1:1" hidden="1" x14ac:dyDescent="0.3">
      <c r="A137" s="122" t="s">
        <v>200</v>
      </c>
    </row>
    <row r="138" spans="1:1" hidden="1" x14ac:dyDescent="0.3">
      <c r="A138" s="122" t="s">
        <v>201</v>
      </c>
    </row>
    <row r="139" spans="1:1" hidden="1" x14ac:dyDescent="0.3">
      <c r="A139" s="122" t="s">
        <v>202</v>
      </c>
    </row>
    <row r="140" spans="1:1" hidden="1" x14ac:dyDescent="0.3">
      <c r="A140" s="122" t="s">
        <v>203</v>
      </c>
    </row>
    <row r="141" spans="1:1" hidden="1" x14ac:dyDescent="0.3">
      <c r="A141" s="122" t="s">
        <v>204</v>
      </c>
    </row>
    <row r="142" spans="1:1" hidden="1" x14ac:dyDescent="0.3">
      <c r="A142" s="122" t="s">
        <v>205</v>
      </c>
    </row>
    <row r="143" spans="1:1" hidden="1" x14ac:dyDescent="0.3">
      <c r="A143" s="122" t="s">
        <v>206</v>
      </c>
    </row>
    <row r="144" spans="1:1" hidden="1" x14ac:dyDescent="0.3">
      <c r="A144" s="122" t="s">
        <v>207</v>
      </c>
    </row>
    <row r="145" spans="1:1" hidden="1" x14ac:dyDescent="0.3">
      <c r="A145" s="122" t="s">
        <v>208</v>
      </c>
    </row>
    <row r="146" spans="1:1" hidden="1" x14ac:dyDescent="0.3">
      <c r="A146" s="122" t="s">
        <v>209</v>
      </c>
    </row>
    <row r="147" spans="1:1" hidden="1" x14ac:dyDescent="0.3">
      <c r="A147" s="122" t="s">
        <v>210</v>
      </c>
    </row>
    <row r="148" spans="1:1" hidden="1" x14ac:dyDescent="0.3">
      <c r="A148" s="122" t="s">
        <v>211</v>
      </c>
    </row>
    <row r="149" spans="1:1" hidden="1" x14ac:dyDescent="0.3">
      <c r="A149" s="122" t="s">
        <v>212</v>
      </c>
    </row>
    <row r="150" spans="1:1" hidden="1" x14ac:dyDescent="0.3">
      <c r="A150" s="122" t="s">
        <v>213</v>
      </c>
    </row>
    <row r="151" spans="1:1" hidden="1" x14ac:dyDescent="0.3">
      <c r="A151" s="122" t="s">
        <v>214</v>
      </c>
    </row>
    <row r="152" spans="1:1" hidden="1" x14ac:dyDescent="0.3">
      <c r="A152" s="122" t="s">
        <v>215</v>
      </c>
    </row>
    <row r="153" spans="1:1" hidden="1" x14ac:dyDescent="0.3">
      <c r="A153" s="122" t="s">
        <v>216</v>
      </c>
    </row>
    <row r="154" spans="1:1" hidden="1" x14ac:dyDescent="0.3">
      <c r="A154" s="122" t="s">
        <v>217</v>
      </c>
    </row>
    <row r="155" spans="1:1" hidden="1" x14ac:dyDescent="0.3">
      <c r="A155" s="122" t="s">
        <v>218</v>
      </c>
    </row>
    <row r="156" spans="1:1" hidden="1" x14ac:dyDescent="0.3">
      <c r="A156" s="122" t="s">
        <v>219</v>
      </c>
    </row>
    <row r="157" spans="1:1" hidden="1" x14ac:dyDescent="0.3">
      <c r="A157" s="122" t="s">
        <v>220</v>
      </c>
    </row>
    <row r="158" spans="1:1" hidden="1" x14ac:dyDescent="0.3">
      <c r="A158" s="122" t="s">
        <v>221</v>
      </c>
    </row>
    <row r="159" spans="1:1" hidden="1" x14ac:dyDescent="0.3">
      <c r="A159" s="122" t="s">
        <v>222</v>
      </c>
    </row>
    <row r="160" spans="1:1" hidden="1" x14ac:dyDescent="0.3">
      <c r="A160" s="122" t="s">
        <v>223</v>
      </c>
    </row>
    <row r="161" spans="1:1" hidden="1" x14ac:dyDescent="0.3">
      <c r="A161" s="122" t="s">
        <v>224</v>
      </c>
    </row>
    <row r="162" spans="1:1" hidden="1" x14ac:dyDescent="0.3">
      <c r="A162" s="122" t="s">
        <v>225</v>
      </c>
    </row>
    <row r="163" spans="1:1" hidden="1" x14ac:dyDescent="0.3">
      <c r="A163" s="122" t="s">
        <v>226</v>
      </c>
    </row>
    <row r="164" spans="1:1" hidden="1" x14ac:dyDescent="0.3">
      <c r="A164" s="122" t="s">
        <v>227</v>
      </c>
    </row>
    <row r="165" spans="1:1" hidden="1" x14ac:dyDescent="0.3">
      <c r="A165" s="122" t="s">
        <v>228</v>
      </c>
    </row>
    <row r="166" spans="1:1" hidden="1" x14ac:dyDescent="0.3">
      <c r="A166" s="122" t="s">
        <v>229</v>
      </c>
    </row>
    <row r="167" spans="1:1" hidden="1" x14ac:dyDescent="0.3">
      <c r="A167" s="123" t="s">
        <v>230</v>
      </c>
    </row>
    <row r="168" spans="1:1" hidden="1" x14ac:dyDescent="0.3">
      <c r="A168" s="122" t="s">
        <v>231</v>
      </c>
    </row>
    <row r="169" spans="1:1" hidden="1" x14ac:dyDescent="0.3">
      <c r="A169" s="122" t="s">
        <v>232</v>
      </c>
    </row>
    <row r="170" spans="1:1" hidden="1" x14ac:dyDescent="0.3">
      <c r="A170" s="122" t="s">
        <v>233</v>
      </c>
    </row>
    <row r="171" spans="1:1" hidden="1" x14ac:dyDescent="0.3">
      <c r="A171" s="122" t="s">
        <v>234</v>
      </c>
    </row>
    <row r="172" spans="1:1" hidden="1" x14ac:dyDescent="0.3">
      <c r="A172" s="122" t="s">
        <v>235</v>
      </c>
    </row>
    <row r="173" spans="1:1" hidden="1" x14ac:dyDescent="0.3">
      <c r="A173" s="122" t="s">
        <v>236</v>
      </c>
    </row>
    <row r="174" spans="1:1" hidden="1" x14ac:dyDescent="0.3">
      <c r="A174" s="122" t="s">
        <v>237</v>
      </c>
    </row>
    <row r="175" spans="1:1" hidden="1" x14ac:dyDescent="0.3">
      <c r="A175" s="122" t="s">
        <v>238</v>
      </c>
    </row>
    <row r="176" spans="1:1" hidden="1" x14ac:dyDescent="0.3">
      <c r="A176" s="122" t="s">
        <v>239</v>
      </c>
    </row>
    <row r="177" spans="1:1" hidden="1" x14ac:dyDescent="0.3">
      <c r="A177" s="122" t="s">
        <v>240</v>
      </c>
    </row>
    <row r="178" spans="1:1" hidden="1" x14ac:dyDescent="0.3">
      <c r="A178" s="122" t="s">
        <v>241</v>
      </c>
    </row>
    <row r="179" spans="1:1" hidden="1" x14ac:dyDescent="0.3">
      <c r="A179" s="34" t="s">
        <v>242</v>
      </c>
    </row>
    <row r="180" spans="1:1" hidden="1" x14ac:dyDescent="0.3">
      <c r="A180" s="122" t="s">
        <v>243</v>
      </c>
    </row>
    <row r="181" spans="1:1" hidden="1" x14ac:dyDescent="0.3">
      <c r="A181" s="122" t="s">
        <v>244</v>
      </c>
    </row>
    <row r="182" spans="1:1" hidden="1" x14ac:dyDescent="0.3">
      <c r="A182" s="122" t="s">
        <v>245</v>
      </c>
    </row>
    <row r="183" spans="1:1" hidden="1" x14ac:dyDescent="0.3">
      <c r="A183" s="122" t="s">
        <v>246</v>
      </c>
    </row>
    <row r="184" spans="1:1" hidden="1" x14ac:dyDescent="0.3">
      <c r="A184" s="122" t="s">
        <v>247</v>
      </c>
    </row>
    <row r="185" spans="1:1" hidden="1" x14ac:dyDescent="0.3">
      <c r="A185" s="122" t="s">
        <v>248</v>
      </c>
    </row>
    <row r="186" spans="1:1" hidden="1" x14ac:dyDescent="0.3">
      <c r="A186" s="122" t="s">
        <v>249</v>
      </c>
    </row>
    <row r="187" spans="1:1" hidden="1" x14ac:dyDescent="0.3">
      <c r="A187" s="122" t="s">
        <v>250</v>
      </c>
    </row>
    <row r="188" spans="1:1" hidden="1" x14ac:dyDescent="0.3">
      <c r="A188" s="122" t="s">
        <v>251</v>
      </c>
    </row>
    <row r="189" spans="1:1" hidden="1" x14ac:dyDescent="0.3">
      <c r="A189" s="122" t="s">
        <v>252</v>
      </c>
    </row>
    <row r="190" spans="1:1" hidden="1" x14ac:dyDescent="0.3">
      <c r="A190" s="122" t="s">
        <v>253</v>
      </c>
    </row>
    <row r="191" spans="1:1" hidden="1" x14ac:dyDescent="0.3">
      <c r="A191" s="122" t="s">
        <v>254</v>
      </c>
    </row>
    <row r="192" spans="1:1" hidden="1" x14ac:dyDescent="0.3">
      <c r="A192" s="122" t="s">
        <v>255</v>
      </c>
    </row>
    <row r="193" spans="1:1" hidden="1" x14ac:dyDescent="0.3">
      <c r="A193" s="122" t="s">
        <v>256</v>
      </c>
    </row>
    <row r="194" spans="1:1" hidden="1" x14ac:dyDescent="0.3">
      <c r="A194" s="122" t="s">
        <v>257</v>
      </c>
    </row>
    <row r="195" spans="1:1" hidden="1" x14ac:dyDescent="0.3">
      <c r="A195" s="122" t="s">
        <v>258</v>
      </c>
    </row>
    <row r="196" spans="1:1" hidden="1" x14ac:dyDescent="0.3">
      <c r="A196" s="122" t="s">
        <v>259</v>
      </c>
    </row>
    <row r="197" spans="1:1" hidden="1" x14ac:dyDescent="0.3">
      <c r="A197" s="122" t="s">
        <v>260</v>
      </c>
    </row>
    <row r="198" spans="1:1" hidden="1" x14ac:dyDescent="0.3">
      <c r="A198" s="122" t="s">
        <v>261</v>
      </c>
    </row>
    <row r="199" spans="1:1" hidden="1" x14ac:dyDescent="0.3">
      <c r="A199" s="122" t="s">
        <v>262</v>
      </c>
    </row>
    <row r="200" spans="1:1" hidden="1" x14ac:dyDescent="0.3">
      <c r="A200" s="122" t="s">
        <v>263</v>
      </c>
    </row>
    <row r="201" spans="1:1" hidden="1" x14ac:dyDescent="0.3">
      <c r="A201" s="122" t="s">
        <v>264</v>
      </c>
    </row>
    <row r="202" spans="1:1" hidden="1" x14ac:dyDescent="0.3">
      <c r="A202" s="122" t="s">
        <v>265</v>
      </c>
    </row>
    <row r="203" spans="1:1" hidden="1" x14ac:dyDescent="0.3">
      <c r="A203" s="122" t="s">
        <v>266</v>
      </c>
    </row>
    <row r="204" spans="1:1" hidden="1" x14ac:dyDescent="0.3">
      <c r="A204" s="122" t="s">
        <v>267</v>
      </c>
    </row>
    <row r="205" spans="1:1" hidden="1" x14ac:dyDescent="0.3">
      <c r="A205" s="122" t="s">
        <v>268</v>
      </c>
    </row>
    <row r="206" spans="1:1" hidden="1" x14ac:dyDescent="0.3">
      <c r="A206" s="122" t="s">
        <v>269</v>
      </c>
    </row>
    <row r="207" spans="1:1" hidden="1" x14ac:dyDescent="0.3">
      <c r="A207" s="122" t="s">
        <v>270</v>
      </c>
    </row>
    <row r="208" spans="1:1" hidden="1" x14ac:dyDescent="0.3">
      <c r="A208" s="122" t="s">
        <v>271</v>
      </c>
    </row>
    <row r="209" spans="1:1" hidden="1" x14ac:dyDescent="0.3">
      <c r="A209" s="122" t="s">
        <v>272</v>
      </c>
    </row>
    <row r="210" spans="1:1" hidden="1" x14ac:dyDescent="0.3">
      <c r="A210" s="122" t="s">
        <v>273</v>
      </c>
    </row>
    <row r="211" spans="1:1" hidden="1" x14ac:dyDescent="0.3">
      <c r="A211" s="122" t="s">
        <v>274</v>
      </c>
    </row>
    <row r="212" spans="1:1" hidden="1" x14ac:dyDescent="0.3">
      <c r="A212" s="122" t="s">
        <v>275</v>
      </c>
    </row>
    <row r="213" spans="1:1" hidden="1" x14ac:dyDescent="0.3">
      <c r="A213" s="122" t="s">
        <v>276</v>
      </c>
    </row>
    <row r="214" spans="1:1" hidden="1" x14ac:dyDescent="0.3">
      <c r="A214" s="122" t="s">
        <v>277</v>
      </c>
    </row>
    <row r="215" spans="1:1" hidden="1" x14ac:dyDescent="0.3">
      <c r="A215" s="122" t="s">
        <v>278</v>
      </c>
    </row>
    <row r="216" spans="1:1" hidden="1" x14ac:dyDescent="0.3">
      <c r="A216" s="122" t="s">
        <v>279</v>
      </c>
    </row>
    <row r="217" spans="1:1" hidden="1" x14ac:dyDescent="0.3">
      <c r="A217" s="122" t="s">
        <v>280</v>
      </c>
    </row>
    <row r="218" spans="1:1" hidden="1" x14ac:dyDescent="0.3">
      <c r="A218" s="122" t="s">
        <v>281</v>
      </c>
    </row>
    <row r="219" spans="1:1" hidden="1" x14ac:dyDescent="0.3">
      <c r="A219" s="122" t="s">
        <v>282</v>
      </c>
    </row>
    <row r="220" spans="1:1" hidden="1" x14ac:dyDescent="0.3">
      <c r="A220" s="122" t="s">
        <v>283</v>
      </c>
    </row>
    <row r="221" spans="1:1" hidden="1" x14ac:dyDescent="0.3">
      <c r="A221" s="122" t="s">
        <v>284</v>
      </c>
    </row>
    <row r="222" spans="1:1" hidden="1" x14ac:dyDescent="0.3">
      <c r="A222" s="122" t="s">
        <v>285</v>
      </c>
    </row>
    <row r="223" spans="1:1" hidden="1" x14ac:dyDescent="0.3">
      <c r="A223" s="122" t="s">
        <v>286</v>
      </c>
    </row>
    <row r="224" spans="1:1" hidden="1" x14ac:dyDescent="0.3">
      <c r="A224" s="122" t="s">
        <v>287</v>
      </c>
    </row>
    <row r="225" spans="1:1" hidden="1" x14ac:dyDescent="0.3">
      <c r="A225" s="122" t="s">
        <v>288</v>
      </c>
    </row>
    <row r="226" spans="1:1" hidden="1" x14ac:dyDescent="0.3">
      <c r="A226" s="122" t="s">
        <v>289</v>
      </c>
    </row>
    <row r="227" spans="1:1" hidden="1" x14ac:dyDescent="0.3">
      <c r="A227" s="122" t="s">
        <v>290</v>
      </c>
    </row>
    <row r="228" spans="1:1" hidden="1" x14ac:dyDescent="0.3">
      <c r="A228" s="122" t="s">
        <v>291</v>
      </c>
    </row>
    <row r="229" spans="1:1" hidden="1" x14ac:dyDescent="0.3">
      <c r="A229" s="122" t="s">
        <v>292</v>
      </c>
    </row>
    <row r="230" spans="1:1" hidden="1" x14ac:dyDescent="0.3">
      <c r="A230" s="122" t="s">
        <v>293</v>
      </c>
    </row>
    <row r="231" spans="1:1" hidden="1" x14ac:dyDescent="0.3"/>
    <row r="232" spans="1:1" hidden="1" x14ac:dyDescent="0.3">
      <c r="A232" s="124" t="s">
        <v>294</v>
      </c>
    </row>
    <row r="233" spans="1:1" hidden="1" x14ac:dyDescent="0.3"/>
    <row r="234" spans="1:1" hidden="1" x14ac:dyDescent="0.3">
      <c r="A234" s="122" t="s">
        <v>23</v>
      </c>
    </row>
    <row r="235" spans="1:1" hidden="1" x14ac:dyDescent="0.3">
      <c r="A235" s="122" t="s">
        <v>24</v>
      </c>
    </row>
    <row r="236" spans="1:1" hidden="1" x14ac:dyDescent="0.3">
      <c r="A236" s="122" t="s">
        <v>94</v>
      </c>
    </row>
    <row r="237" spans="1:1" hidden="1" x14ac:dyDescent="0.3">
      <c r="A237" s="122" t="s">
        <v>99</v>
      </c>
    </row>
    <row r="238" spans="1:1" hidden="1" x14ac:dyDescent="0.3">
      <c r="A238" s="122" t="s">
        <v>25</v>
      </c>
    </row>
    <row r="239" spans="1:1" hidden="1" x14ac:dyDescent="0.3">
      <c r="A239" s="122" t="s">
        <v>26</v>
      </c>
    </row>
    <row r="240" spans="1:1" hidden="1" x14ac:dyDescent="0.3">
      <c r="A240" s="122" t="s">
        <v>112</v>
      </c>
    </row>
    <row r="241" spans="1:1" hidden="1" x14ac:dyDescent="0.3">
      <c r="A241" s="34" t="s">
        <v>113</v>
      </c>
    </row>
    <row r="242" spans="1:1" hidden="1" x14ac:dyDescent="0.3">
      <c r="A242" s="122" t="s">
        <v>28</v>
      </c>
    </row>
    <row r="243" spans="1:1" hidden="1" x14ac:dyDescent="0.3">
      <c r="A243" s="122" t="s">
        <v>29</v>
      </c>
    </row>
    <row r="244" spans="1:1" hidden="1" x14ac:dyDescent="0.3">
      <c r="A244" s="122" t="s">
        <v>30</v>
      </c>
    </row>
    <row r="245" spans="1:1" hidden="1" x14ac:dyDescent="0.3">
      <c r="A245" s="122" t="s">
        <v>100</v>
      </c>
    </row>
    <row r="246" spans="1:1" hidden="1" x14ac:dyDescent="0.3">
      <c r="A246" s="122" t="s">
        <v>31</v>
      </c>
    </row>
    <row r="247" spans="1:1" hidden="1" x14ac:dyDescent="0.3">
      <c r="A247" s="122" t="s">
        <v>32</v>
      </c>
    </row>
    <row r="248" spans="1:1" hidden="1" x14ac:dyDescent="0.3">
      <c r="A248" s="122" t="s">
        <v>89</v>
      </c>
    </row>
    <row r="249" spans="1:1" hidden="1" x14ac:dyDescent="0.3">
      <c r="A249" s="122" t="s">
        <v>33</v>
      </c>
    </row>
    <row r="250" spans="1:1" hidden="1" x14ac:dyDescent="0.3">
      <c r="A250" s="122" t="s">
        <v>114</v>
      </c>
    </row>
    <row r="251" spans="1:1" hidden="1" x14ac:dyDescent="0.3">
      <c r="A251" s="122" t="s">
        <v>34</v>
      </c>
    </row>
    <row r="252" spans="1:1" hidden="1" x14ac:dyDescent="0.3">
      <c r="A252" s="122" t="s">
        <v>35</v>
      </c>
    </row>
    <row r="253" spans="1:1" hidden="1" x14ac:dyDescent="0.3">
      <c r="A253" s="122" t="s">
        <v>90</v>
      </c>
    </row>
    <row r="254" spans="1:1" ht="14.25" hidden="1" customHeight="1" x14ac:dyDescent="0.3">
      <c r="A254" s="122" t="s">
        <v>36</v>
      </c>
    </row>
    <row r="255" spans="1:1" hidden="1" x14ac:dyDescent="0.3">
      <c r="A255" s="122" t="s">
        <v>295</v>
      </c>
    </row>
    <row r="256" spans="1:1" hidden="1" x14ac:dyDescent="0.3">
      <c r="A256" s="122" t="s">
        <v>37</v>
      </c>
    </row>
    <row r="257" spans="1:1" hidden="1" x14ac:dyDescent="0.3">
      <c r="A257" s="122" t="s">
        <v>38</v>
      </c>
    </row>
    <row r="258" spans="1:1" hidden="1" x14ac:dyDescent="0.3">
      <c r="A258" s="122" t="s">
        <v>39</v>
      </c>
    </row>
    <row r="259" spans="1:1" hidden="1" x14ac:dyDescent="0.3">
      <c r="A259" s="122" t="s">
        <v>40</v>
      </c>
    </row>
    <row r="260" spans="1:1" hidden="1" x14ac:dyDescent="0.3">
      <c r="A260" s="122" t="s">
        <v>41</v>
      </c>
    </row>
    <row r="261" spans="1:1" hidden="1" x14ac:dyDescent="0.3">
      <c r="A261" s="122" t="s">
        <v>42</v>
      </c>
    </row>
    <row r="262" spans="1:1" hidden="1" x14ac:dyDescent="0.3">
      <c r="A262" s="122" t="s">
        <v>43</v>
      </c>
    </row>
    <row r="263" spans="1:1" hidden="1" x14ac:dyDescent="0.3">
      <c r="A263" s="122" t="s">
        <v>44</v>
      </c>
    </row>
    <row r="264" spans="1:1" hidden="1" x14ac:dyDescent="0.3">
      <c r="A264" s="122" t="s">
        <v>45</v>
      </c>
    </row>
    <row r="265" spans="1:1" hidden="1" x14ac:dyDescent="0.3">
      <c r="A265" s="122" t="s">
        <v>46</v>
      </c>
    </row>
    <row r="266" spans="1:1" hidden="1" x14ac:dyDescent="0.3">
      <c r="A266" s="122" t="s">
        <v>47</v>
      </c>
    </row>
    <row r="267" spans="1:1" hidden="1" x14ac:dyDescent="0.3">
      <c r="A267" s="122" t="s">
        <v>48</v>
      </c>
    </row>
    <row r="268" spans="1:1" hidden="1" x14ac:dyDescent="0.3">
      <c r="A268" s="122" t="s">
        <v>49</v>
      </c>
    </row>
    <row r="269" spans="1:1" hidden="1" x14ac:dyDescent="0.3">
      <c r="A269" s="122" t="s">
        <v>50</v>
      </c>
    </row>
    <row r="270" spans="1:1" hidden="1" x14ac:dyDescent="0.3">
      <c r="A270" s="122" t="s">
        <v>296</v>
      </c>
    </row>
    <row r="271" spans="1:1" hidden="1" x14ac:dyDescent="0.3">
      <c r="A271" s="122" t="s">
        <v>115</v>
      </c>
    </row>
    <row r="272" spans="1:1" hidden="1" x14ac:dyDescent="0.3">
      <c r="A272" s="122" t="s">
        <v>51</v>
      </c>
    </row>
    <row r="273" spans="1:1" hidden="1" x14ac:dyDescent="0.3">
      <c r="A273" s="122" t="s">
        <v>52</v>
      </c>
    </row>
    <row r="274" spans="1:1" hidden="1" x14ac:dyDescent="0.3">
      <c r="A274" s="122" t="s">
        <v>53</v>
      </c>
    </row>
    <row r="275" spans="1:1" hidden="1" x14ac:dyDescent="0.3">
      <c r="A275" s="122" t="s">
        <v>54</v>
      </c>
    </row>
    <row r="276" spans="1:1" hidden="1" x14ac:dyDescent="0.3">
      <c r="A276" s="122" t="s">
        <v>55</v>
      </c>
    </row>
    <row r="277" spans="1:1" hidden="1" x14ac:dyDescent="0.3">
      <c r="A277" s="122" t="s">
        <v>56</v>
      </c>
    </row>
    <row r="278" spans="1:1" hidden="1" x14ac:dyDescent="0.3">
      <c r="A278" s="122" t="s">
        <v>57</v>
      </c>
    </row>
    <row r="279" spans="1:1" hidden="1" x14ac:dyDescent="0.3">
      <c r="A279" s="122" t="s">
        <v>297</v>
      </c>
    </row>
    <row r="280" spans="1:1" hidden="1" x14ac:dyDescent="0.3">
      <c r="A280" s="122" t="s">
        <v>80</v>
      </c>
    </row>
    <row r="281" spans="1:1" hidden="1" x14ac:dyDescent="0.3">
      <c r="A281" s="122" t="s">
        <v>298</v>
      </c>
    </row>
    <row r="282" spans="1:1" hidden="1" x14ac:dyDescent="0.3">
      <c r="A282" s="122" t="s">
        <v>58</v>
      </c>
    </row>
    <row r="283" spans="1:1" hidden="1" x14ac:dyDescent="0.3">
      <c r="A283" s="122" t="s">
        <v>59</v>
      </c>
    </row>
    <row r="284" spans="1:1" hidden="1" x14ac:dyDescent="0.3">
      <c r="A284" s="122" t="s">
        <v>78</v>
      </c>
    </row>
    <row r="285" spans="1:1" hidden="1" x14ac:dyDescent="0.3">
      <c r="A285" s="122" t="s">
        <v>83</v>
      </c>
    </row>
    <row r="286" spans="1:1" hidden="1" x14ac:dyDescent="0.3">
      <c r="A286" s="122" t="s">
        <v>299</v>
      </c>
    </row>
    <row r="287" spans="1:1" hidden="1" x14ac:dyDescent="0.3">
      <c r="A287" s="122" t="s">
        <v>60</v>
      </c>
    </row>
    <row r="288" spans="1:1" hidden="1" x14ac:dyDescent="0.3">
      <c r="A288" s="122" t="s">
        <v>91</v>
      </c>
    </row>
    <row r="289" spans="1:1" hidden="1" x14ac:dyDescent="0.3">
      <c r="A289" s="122" t="s">
        <v>61</v>
      </c>
    </row>
    <row r="290" spans="1:1" hidden="1" x14ac:dyDescent="0.3">
      <c r="A290" s="122" t="s">
        <v>300</v>
      </c>
    </row>
    <row r="291" spans="1:1" hidden="1" x14ac:dyDescent="0.3">
      <c r="A291" s="122" t="s">
        <v>62</v>
      </c>
    </row>
    <row r="292" spans="1:1" hidden="1" x14ac:dyDescent="0.3">
      <c r="A292" s="122" t="s">
        <v>63</v>
      </c>
    </row>
    <row r="293" spans="1:1" hidden="1" x14ac:dyDescent="0.3">
      <c r="A293" s="122" t="s">
        <v>301</v>
      </c>
    </row>
    <row r="294" spans="1:1" hidden="1" x14ac:dyDescent="0.3">
      <c r="A294" s="122" t="s">
        <v>64</v>
      </c>
    </row>
    <row r="295" spans="1:1" hidden="1" x14ac:dyDescent="0.3">
      <c r="A295" s="122" t="s">
        <v>116</v>
      </c>
    </row>
    <row r="296" spans="1:1" hidden="1" x14ac:dyDescent="0.3">
      <c r="A296" s="122" t="s">
        <v>302</v>
      </c>
    </row>
    <row r="297" spans="1:1" hidden="1" x14ac:dyDescent="0.3">
      <c r="A297" s="122" t="s">
        <v>65</v>
      </c>
    </row>
    <row r="298" spans="1:1" hidden="1" x14ac:dyDescent="0.3">
      <c r="A298" s="122" t="s">
        <v>66</v>
      </c>
    </row>
    <row r="299" spans="1:1" hidden="1" x14ac:dyDescent="0.3">
      <c r="A299" s="122" t="s">
        <v>117</v>
      </c>
    </row>
    <row r="300" spans="1:1" hidden="1" x14ac:dyDescent="0.3">
      <c r="A300" s="122" t="s">
        <v>67</v>
      </c>
    </row>
    <row r="301" spans="1:1" hidden="1" x14ac:dyDescent="0.3">
      <c r="A301" s="122" t="s">
        <v>68</v>
      </c>
    </row>
    <row r="302" spans="1:1" hidden="1" x14ac:dyDescent="0.3">
      <c r="A302" s="122" t="s">
        <v>93</v>
      </c>
    </row>
    <row r="303" spans="1:1" hidden="1" x14ac:dyDescent="0.3">
      <c r="A303" s="122" t="s">
        <v>69</v>
      </c>
    </row>
    <row r="304" spans="1:1" hidden="1" x14ac:dyDescent="0.3">
      <c r="A304" s="122" t="s">
        <v>79</v>
      </c>
    </row>
    <row r="305" spans="1:1" hidden="1" x14ac:dyDescent="0.3">
      <c r="A305" s="122" t="s">
        <v>70</v>
      </c>
    </row>
    <row r="306" spans="1:1" hidden="1" x14ac:dyDescent="0.3">
      <c r="A306" s="122" t="s">
        <v>303</v>
      </c>
    </row>
    <row r="307" spans="1:1" hidden="1" x14ac:dyDescent="0.3">
      <c r="A307" s="122" t="s">
        <v>71</v>
      </c>
    </row>
    <row r="308" spans="1:1" hidden="1" x14ac:dyDescent="0.3">
      <c r="A308" s="122" t="s">
        <v>72</v>
      </c>
    </row>
    <row r="309" spans="1:1" hidden="1" x14ac:dyDescent="0.3">
      <c r="A309" s="122" t="s">
        <v>82</v>
      </c>
    </row>
    <row r="310" spans="1:1" hidden="1" x14ac:dyDescent="0.3">
      <c r="A310" s="122" t="s">
        <v>73</v>
      </c>
    </row>
    <row r="311" spans="1:1" hidden="1" x14ac:dyDescent="0.3">
      <c r="A311" s="122" t="s">
        <v>304</v>
      </c>
    </row>
    <row r="312" spans="1:1" hidden="1" x14ac:dyDescent="0.3">
      <c r="A312" s="122" t="s">
        <v>95</v>
      </c>
    </row>
    <row r="313" spans="1:1" hidden="1" x14ac:dyDescent="0.3">
      <c r="A313" s="122" t="s">
        <v>305</v>
      </c>
    </row>
    <row r="314" spans="1:1" hidden="1" x14ac:dyDescent="0.3">
      <c r="A314" s="122" t="s">
        <v>306</v>
      </c>
    </row>
    <row r="315" spans="1:1" hidden="1" x14ac:dyDescent="0.3">
      <c r="A315" s="123" t="s">
        <v>74</v>
      </c>
    </row>
    <row r="316" spans="1:1" hidden="1" x14ac:dyDescent="0.3">
      <c r="A316" s="34" t="s">
        <v>101</v>
      </c>
    </row>
    <row r="317" spans="1:1" hidden="1" x14ac:dyDescent="0.3">
      <c r="A317" s="122" t="s">
        <v>27</v>
      </c>
    </row>
    <row r="318" spans="1:1" hidden="1" x14ac:dyDescent="0.3">
      <c r="A318" s="34" t="s">
        <v>307</v>
      </c>
    </row>
    <row r="319" spans="1:1" hidden="1" x14ac:dyDescent="0.3">
      <c r="A319" s="34" t="s">
        <v>308</v>
      </c>
    </row>
  </sheetData>
  <sheetProtection selectLockedCells="1"/>
  <dataConsolidate>
    <dataRefs count="1">
      <dataRef ref="G10" sheet="30 Aug-12 Sep"/>
    </dataRefs>
  </dataConsolidate>
  <mergeCells count="27">
    <mergeCell ref="B35:C35"/>
    <mergeCell ref="J35:L35"/>
    <mergeCell ref="J10:K10"/>
    <mergeCell ref="A11:C11"/>
    <mergeCell ref="A12:L12"/>
    <mergeCell ref="A33:L33"/>
    <mergeCell ref="A1:L1"/>
    <mergeCell ref="A2:L2"/>
    <mergeCell ref="B9:C9"/>
    <mergeCell ref="J6:K6"/>
    <mergeCell ref="J8:K8"/>
    <mergeCell ref="A46:M46"/>
    <mergeCell ref="B36:C36"/>
    <mergeCell ref="J36:L36"/>
    <mergeCell ref="A49:L49"/>
    <mergeCell ref="A50:L50"/>
    <mergeCell ref="A42:C42"/>
    <mergeCell ref="A43:C43"/>
    <mergeCell ref="B47:L47"/>
    <mergeCell ref="B48:L48"/>
    <mergeCell ref="A44:L44"/>
    <mergeCell ref="A45:N45"/>
    <mergeCell ref="A40:C40"/>
    <mergeCell ref="B37:C37"/>
    <mergeCell ref="J37:L37"/>
    <mergeCell ref="C38:J38"/>
    <mergeCell ref="A39:C39"/>
  </mergeCells>
  <phoneticPr fontId="1" type="noConversion"/>
  <dataValidations count="6">
    <dataValidation type="textLength" operator="equal" allowBlank="1" showInputMessage="1" showErrorMessage="1" errorTitle="Incorrect number of digits" error="The speedtype must have eight digits" sqref="B8 J6:K6 J8:K8" xr:uid="{00000000-0002-0000-0600-000000000000}">
      <formula1>8</formula1>
    </dataValidation>
    <dataValidation type="decimal" allowBlank="1" showInputMessage="1" showErrorMessage="1" error="Student Employee pay rates must be between $7.28 - $18.00." sqref="G10" xr:uid="{00000000-0002-0000-0600-000001000000}">
      <formula1>7.28</formula1>
      <formula2>18</formula2>
    </dataValidation>
    <dataValidation type="textLength" operator="equal" allowBlank="1" showInputMessage="1" showErrorMessage="1" error="An Employee ID number is 6 digits long." sqref="G4" xr:uid="{00000000-0002-0000-0600-000002000000}">
      <formula1>6</formula1>
    </dataValidation>
    <dataValidation type="textLength" errorStyle="warning" operator="equal" allowBlank="1" showInputMessage="1" showErrorMessage="1" errorTitle="Incorrect number of digits" error="The speedtype must have eight digits" sqref="B6" xr:uid="{00000000-0002-0000-0600-000003000000}">
      <formula1>8</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600-000004000000}">
      <formula1>OFFSET($A$53,0,0,COUNTA($A:$A),1)</formula1>
    </dataValidation>
    <dataValidation type="date" allowBlank="1" showInputMessage="1" showErrorMessage="1" sqref="A14:A32" xr:uid="{00000000-0002-0000-0600-000005000000}">
      <formula1>46334</formula1>
      <formula2>46347</formula2>
    </dataValidation>
  </dataValidations>
  <hyperlinks>
    <hyperlink ref="A50:L50" r:id="rId1" display="If you are having problems with the timesheet or have any questions please contact Student Employment at 719.262.3454 or e-mail us at stuemp@uccs.edu" xr:uid="{00000000-0004-0000-0600-000000000000}"/>
    <hyperlink ref="A49" r:id="rId2" display="For the most up-to-date form, see our website at:  http://www.uccs.edu/~stuemp/formstuemp.htm" xr:uid="{00000000-0004-0000-0600-000001000000}"/>
    <hyperlink ref="A49:L49" r:id="rId3" display="For the most up-to-date form, see our website at:  http://www.uccs.edu/~stuemp/formstuemp.shtml" xr:uid="{00000000-0004-0000-0600-000002000000}"/>
  </hyperlinks>
  <printOptions horizontalCentered="1" verticalCentered="1"/>
  <pageMargins left="0" right="0" top="0.5" bottom="0.75" header="0.5" footer="0.5"/>
  <pageSetup scale="66" orientation="portrait" blackAndWhite="1" horizontalDpi="300" verticalDpi="300" r:id="rId4"/>
  <headerFooter alignWithMargins="0">
    <oddFooter>&amp;C&amp;Z&amp;F</oddFooter>
  </headerFooter>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79998168889431442"/>
    <pageSetUpPr fitToPage="1"/>
  </sheetPr>
  <dimension ref="A1:R318"/>
  <sheetViews>
    <sheetView workbookViewId="0">
      <selection activeCell="A14" sqref="A14:A32"/>
    </sheetView>
  </sheetViews>
  <sheetFormatPr defaultColWidth="9.1796875" defaultRowHeight="17" x14ac:dyDescent="0.45"/>
  <cols>
    <col min="1" max="1" width="25.81640625" style="16" customWidth="1"/>
    <col min="2" max="2" width="25.453125" style="16" customWidth="1"/>
    <col min="3" max="3" width="13" style="16" customWidth="1"/>
    <col min="4" max="4" width="12.54296875" style="16" hidden="1" customWidth="1"/>
    <col min="5" max="6" width="9.1796875" style="16" hidden="1" customWidth="1"/>
    <col min="7" max="7" width="12.26953125" style="16" customWidth="1"/>
    <col min="8" max="9" width="9.1796875" style="16" hidden="1" customWidth="1"/>
    <col min="10" max="10" width="10.1796875" style="16" customWidth="1"/>
    <col min="11" max="11" width="15.453125" style="16" customWidth="1"/>
    <col min="12" max="12" width="13.7265625" style="16" customWidth="1"/>
    <col min="13" max="16384" width="9.1796875" style="16"/>
  </cols>
  <sheetData>
    <row r="1" spans="1:12" s="139" customFormat="1" ht="44.25" customHeight="1" thickTop="1" x14ac:dyDescent="1.05">
      <c r="A1" s="348" t="s">
        <v>0</v>
      </c>
      <c r="B1" s="349"/>
      <c r="C1" s="349"/>
      <c r="D1" s="349"/>
      <c r="E1" s="349"/>
      <c r="F1" s="349"/>
      <c r="G1" s="349"/>
      <c r="H1" s="349"/>
      <c r="I1" s="349"/>
      <c r="J1" s="349"/>
      <c r="K1" s="349"/>
      <c r="L1" s="350"/>
    </row>
    <row r="2" spans="1:12" s="1" customFormat="1" ht="33" customHeight="1" x14ac:dyDescent="0.85">
      <c r="A2" s="351" t="s">
        <v>1</v>
      </c>
      <c r="B2" s="352"/>
      <c r="C2" s="352"/>
      <c r="D2" s="352"/>
      <c r="E2" s="352"/>
      <c r="F2" s="352"/>
      <c r="G2" s="352"/>
      <c r="H2" s="352"/>
      <c r="I2" s="352"/>
      <c r="J2" s="352"/>
      <c r="K2" s="352"/>
      <c r="L2" s="353"/>
    </row>
    <row r="3" spans="1:12" ht="33.75" customHeight="1" thickBot="1" x14ac:dyDescent="0.7">
      <c r="A3" s="140"/>
      <c r="B3" s="141" t="s">
        <v>108</v>
      </c>
      <c r="C3" s="142" t="str">
        <f>'Fall 2026 Pay Schedule '!A17</f>
        <v>22 November - 5 December</v>
      </c>
      <c r="D3" s="142"/>
      <c r="E3" s="142"/>
      <c r="F3" s="142"/>
      <c r="G3" s="142"/>
      <c r="H3" s="142"/>
      <c r="I3" s="142"/>
      <c r="J3" s="142"/>
      <c r="K3" s="142"/>
      <c r="L3" s="143"/>
    </row>
    <row r="4" spans="1:12" ht="40.5" customHeight="1" thickTop="1" thickBot="1" x14ac:dyDescent="0.55000000000000004">
      <c r="A4" s="144" t="s">
        <v>2</v>
      </c>
      <c r="B4" s="145">
        <f>Employee_Name</f>
        <v>0</v>
      </c>
      <c r="C4" s="146" t="s">
        <v>4</v>
      </c>
      <c r="D4" s="147"/>
      <c r="E4" s="147"/>
      <c r="F4" s="147"/>
      <c r="G4" s="148">
        <f>'8 Nov-21 Nov'!G4</f>
        <v>0</v>
      </c>
      <c r="H4" s="147"/>
      <c r="I4" s="147"/>
      <c r="J4" s="147"/>
      <c r="K4" s="146" t="s">
        <v>3</v>
      </c>
      <c r="L4" s="149">
        <f>'8 Nov-21 Nov'!L4</f>
        <v>0</v>
      </c>
    </row>
    <row r="5" spans="1:12" x14ac:dyDescent="0.45">
      <c r="A5" s="150"/>
      <c r="B5" s="151"/>
      <c r="L5" s="152"/>
    </row>
    <row r="6" spans="1:12" ht="17.5" thickBot="1" x14ac:dyDescent="0.5">
      <c r="A6" s="150" t="s">
        <v>84</v>
      </c>
      <c r="B6" s="153">
        <f>'8 Nov-21 Nov'!B6</f>
        <v>0</v>
      </c>
      <c r="C6" s="154" t="str">
        <f>'8 Nov-21 Nov'!C6</f>
        <v>Percent</v>
      </c>
      <c r="G6" s="155" t="s">
        <v>84</v>
      </c>
      <c r="H6" s="155"/>
      <c r="I6" s="155"/>
      <c r="J6" s="336">
        <f>'8 Nov-21 Nov'!J6:K6</f>
        <v>0</v>
      </c>
      <c r="K6" s="336"/>
      <c r="L6" s="156" t="str">
        <f>'8 Nov-21 Nov'!L6</f>
        <v>Percent</v>
      </c>
    </row>
    <row r="7" spans="1:12" x14ac:dyDescent="0.45">
      <c r="A7" s="150"/>
      <c r="J7" s="151"/>
      <c r="K7" s="151"/>
      <c r="L7" s="152"/>
    </row>
    <row r="8" spans="1:12" ht="17.5" thickBot="1" x14ac:dyDescent="0.5">
      <c r="A8" s="150" t="s">
        <v>84</v>
      </c>
      <c r="B8" s="153">
        <f>'8 Nov-21 Nov'!B8</f>
        <v>0</v>
      </c>
      <c r="C8" s="154" t="str">
        <f>'8 Nov-21 Nov'!C8</f>
        <v>Percent</v>
      </c>
      <c r="G8" s="155" t="s">
        <v>84</v>
      </c>
      <c r="H8" s="155"/>
      <c r="I8" s="155"/>
      <c r="J8" s="337">
        <f>'8 Nov-21 Nov'!J8:K8</f>
        <v>0</v>
      </c>
      <c r="K8" s="337"/>
      <c r="L8" s="156" t="str">
        <f>'8 Nov-21 Nov'!L8</f>
        <v>Percent</v>
      </c>
    </row>
    <row r="9" spans="1:12" ht="27.75" customHeight="1" thickBot="1" x14ac:dyDescent="0.5">
      <c r="A9" s="150" t="s">
        <v>5</v>
      </c>
      <c r="B9" s="354">
        <f>'30 Aug-12 Sep'!B9:C9</f>
        <v>0</v>
      </c>
      <c r="C9" s="354"/>
      <c r="D9" s="157"/>
      <c r="E9" s="157"/>
      <c r="F9" s="157"/>
      <c r="G9" s="157"/>
      <c r="H9" s="157"/>
      <c r="I9" s="157"/>
      <c r="J9" s="157"/>
      <c r="K9" s="158" t="s">
        <v>6</v>
      </c>
      <c r="L9" s="159" t="str">
        <f>'8 Nov-21 Nov'!L9</f>
        <v>Fall 2026</v>
      </c>
    </row>
    <row r="10" spans="1:12" ht="17.5" thickBot="1" x14ac:dyDescent="0.5">
      <c r="A10" s="150" t="s">
        <v>7</v>
      </c>
      <c r="B10" s="160">
        <f>'8 Nov-21 Nov'!B10</f>
        <v>0</v>
      </c>
      <c r="C10" s="158" t="s">
        <v>8</v>
      </c>
      <c r="D10" s="157"/>
      <c r="E10" s="157"/>
      <c r="F10" s="157"/>
      <c r="G10" s="161">
        <f>'8 Nov-21 Nov'!G10</f>
        <v>0</v>
      </c>
      <c r="H10" s="157"/>
      <c r="I10" s="157"/>
      <c r="J10" s="355" t="s">
        <v>21</v>
      </c>
      <c r="K10" s="356"/>
      <c r="L10" s="162">
        <f>IF(G10&lt;1,0,(B10-'8 Nov-21 Nov'!J36)/G10)</f>
        <v>0</v>
      </c>
    </row>
    <row r="11" spans="1:12" ht="39" customHeight="1" thickBot="1" x14ac:dyDescent="0.5">
      <c r="A11" s="357" t="s">
        <v>9</v>
      </c>
      <c r="B11" s="358"/>
      <c r="C11" s="358"/>
      <c r="D11" s="163"/>
      <c r="E11" s="163"/>
      <c r="F11" s="163"/>
      <c r="G11" s="164">
        <f>L10/8</f>
        <v>0</v>
      </c>
      <c r="H11" s="157"/>
      <c r="I11" s="157"/>
      <c r="J11" s="157"/>
      <c r="K11" s="157"/>
      <c r="L11" s="165"/>
    </row>
    <row r="12" spans="1:12" ht="20" thickBot="1" x14ac:dyDescent="0.5">
      <c r="A12" s="333"/>
      <c r="B12" s="334"/>
      <c r="C12" s="334"/>
      <c r="D12" s="334"/>
      <c r="E12" s="334"/>
      <c r="F12" s="334"/>
      <c r="G12" s="334"/>
      <c r="H12" s="334"/>
      <c r="I12" s="334"/>
      <c r="J12" s="334"/>
      <c r="K12" s="334"/>
      <c r="L12" s="335"/>
    </row>
    <row r="13" spans="1:12" ht="65.25" customHeight="1" thickTop="1" x14ac:dyDescent="0.45">
      <c r="A13" s="300" t="s">
        <v>12</v>
      </c>
      <c r="B13" s="229" t="s">
        <v>75</v>
      </c>
      <c r="C13" s="230" t="s">
        <v>17</v>
      </c>
      <c r="D13" s="231" t="s">
        <v>14</v>
      </c>
      <c r="E13" s="232" t="s">
        <v>76</v>
      </c>
      <c r="F13" s="233"/>
      <c r="G13" s="234" t="s">
        <v>15</v>
      </c>
      <c r="H13" s="235" t="s">
        <v>76</v>
      </c>
      <c r="I13" s="231"/>
      <c r="J13" s="236" t="s">
        <v>14</v>
      </c>
      <c r="K13" s="229" t="s">
        <v>16</v>
      </c>
      <c r="L13" s="301" t="s">
        <v>18</v>
      </c>
    </row>
    <row r="14" spans="1:12" x14ac:dyDescent="0.45">
      <c r="A14" s="302"/>
      <c r="B14" s="66"/>
      <c r="C14" s="67"/>
      <c r="D14" s="192">
        <f t="shared" ref="D14:D22" si="0">C14-B14</f>
        <v>0</v>
      </c>
      <c r="E14" s="193">
        <f t="shared" ref="E14:E22" si="1">D14</f>
        <v>0</v>
      </c>
      <c r="F14" s="194">
        <f t="shared" ref="F14:F22" si="2">E14*24</f>
        <v>0</v>
      </c>
      <c r="G14" s="71"/>
      <c r="H14" s="195">
        <f t="shared" ref="H14:H22" si="3">G14</f>
        <v>0</v>
      </c>
      <c r="I14" s="193">
        <f t="shared" ref="I14:I22" si="4">H14*24</f>
        <v>0</v>
      </c>
      <c r="J14" s="196">
        <f t="shared" ref="J14:J22" si="5">F14-I14</f>
        <v>0</v>
      </c>
      <c r="K14" s="197">
        <f>J14*$G$10</f>
        <v>0</v>
      </c>
      <c r="L14" s="190">
        <f>L10-J14</f>
        <v>0</v>
      </c>
    </row>
    <row r="15" spans="1:12" x14ac:dyDescent="0.45">
      <c r="A15" s="302"/>
      <c r="B15" s="66"/>
      <c r="C15" s="67"/>
      <c r="D15" s="184">
        <f t="shared" si="0"/>
        <v>0</v>
      </c>
      <c r="E15" s="185">
        <f t="shared" si="1"/>
        <v>0</v>
      </c>
      <c r="F15" s="186">
        <f t="shared" si="2"/>
        <v>0</v>
      </c>
      <c r="G15" s="71"/>
      <c r="H15" s="187">
        <f t="shared" si="3"/>
        <v>0</v>
      </c>
      <c r="I15" s="185">
        <f t="shared" si="4"/>
        <v>0</v>
      </c>
      <c r="J15" s="188">
        <f t="shared" si="5"/>
        <v>0</v>
      </c>
      <c r="K15" s="189">
        <f t="shared" ref="K15:K32" si="6">J15*$G$10</f>
        <v>0</v>
      </c>
      <c r="L15" s="183">
        <f>L14-J15</f>
        <v>0</v>
      </c>
    </row>
    <row r="16" spans="1:12" x14ac:dyDescent="0.45">
      <c r="A16" s="302"/>
      <c r="B16" s="66"/>
      <c r="C16" s="67"/>
      <c r="D16" s="177">
        <f t="shared" si="0"/>
        <v>0</v>
      </c>
      <c r="E16" s="178">
        <f t="shared" si="1"/>
        <v>0</v>
      </c>
      <c r="F16" s="179">
        <f t="shared" si="2"/>
        <v>0</v>
      </c>
      <c r="G16" s="71"/>
      <c r="H16" s="180">
        <f t="shared" si="3"/>
        <v>0</v>
      </c>
      <c r="I16" s="178">
        <f t="shared" si="4"/>
        <v>0</v>
      </c>
      <c r="J16" s="181">
        <f t="shared" si="5"/>
        <v>0</v>
      </c>
      <c r="K16" s="182">
        <f t="shared" si="6"/>
        <v>0</v>
      </c>
      <c r="L16" s="183">
        <f t="shared" ref="L16:L22" si="7">L15-J16</f>
        <v>0</v>
      </c>
    </row>
    <row r="17" spans="1:12" x14ac:dyDescent="0.45">
      <c r="A17" s="302"/>
      <c r="B17" s="66"/>
      <c r="C17" s="67"/>
      <c r="D17" s="192">
        <f t="shared" si="0"/>
        <v>0</v>
      </c>
      <c r="E17" s="193">
        <f t="shared" si="1"/>
        <v>0</v>
      </c>
      <c r="F17" s="194">
        <f t="shared" si="2"/>
        <v>0</v>
      </c>
      <c r="G17" s="71"/>
      <c r="H17" s="195">
        <f t="shared" si="3"/>
        <v>0</v>
      </c>
      <c r="I17" s="193">
        <f t="shared" si="4"/>
        <v>0</v>
      </c>
      <c r="J17" s="196">
        <f t="shared" si="5"/>
        <v>0</v>
      </c>
      <c r="K17" s="197">
        <f t="shared" si="6"/>
        <v>0</v>
      </c>
      <c r="L17" s="190">
        <f t="shared" si="7"/>
        <v>0</v>
      </c>
    </row>
    <row r="18" spans="1:12" x14ac:dyDescent="0.45">
      <c r="A18" s="302"/>
      <c r="B18" s="66"/>
      <c r="C18" s="67"/>
      <c r="D18" s="192">
        <f t="shared" si="0"/>
        <v>0</v>
      </c>
      <c r="E18" s="193">
        <f t="shared" si="1"/>
        <v>0</v>
      </c>
      <c r="F18" s="194">
        <f t="shared" si="2"/>
        <v>0</v>
      </c>
      <c r="G18" s="71"/>
      <c r="H18" s="195">
        <f t="shared" si="3"/>
        <v>0</v>
      </c>
      <c r="I18" s="193">
        <f t="shared" si="4"/>
        <v>0</v>
      </c>
      <c r="J18" s="196">
        <f t="shared" si="5"/>
        <v>0</v>
      </c>
      <c r="K18" s="197">
        <f t="shared" si="6"/>
        <v>0</v>
      </c>
      <c r="L18" s="183">
        <f t="shared" si="7"/>
        <v>0</v>
      </c>
    </row>
    <row r="19" spans="1:12" x14ac:dyDescent="0.45">
      <c r="A19" s="302"/>
      <c r="B19" s="66"/>
      <c r="C19" s="67"/>
      <c r="D19" s="192">
        <f t="shared" si="0"/>
        <v>0</v>
      </c>
      <c r="E19" s="193">
        <f t="shared" si="1"/>
        <v>0</v>
      </c>
      <c r="F19" s="194">
        <f t="shared" si="2"/>
        <v>0</v>
      </c>
      <c r="G19" s="71"/>
      <c r="H19" s="195">
        <f t="shared" si="3"/>
        <v>0</v>
      </c>
      <c r="I19" s="193">
        <f t="shared" si="4"/>
        <v>0</v>
      </c>
      <c r="J19" s="196">
        <f t="shared" si="5"/>
        <v>0</v>
      </c>
      <c r="K19" s="197">
        <f t="shared" si="6"/>
        <v>0</v>
      </c>
      <c r="L19" s="183">
        <f t="shared" si="7"/>
        <v>0</v>
      </c>
    </row>
    <row r="20" spans="1:12" x14ac:dyDescent="0.45">
      <c r="A20" s="302"/>
      <c r="B20" s="66"/>
      <c r="C20" s="67"/>
      <c r="D20" s="192">
        <f t="shared" si="0"/>
        <v>0</v>
      </c>
      <c r="E20" s="193">
        <f t="shared" si="1"/>
        <v>0</v>
      </c>
      <c r="F20" s="194">
        <f t="shared" si="2"/>
        <v>0</v>
      </c>
      <c r="G20" s="71"/>
      <c r="H20" s="195">
        <f t="shared" si="3"/>
        <v>0</v>
      </c>
      <c r="I20" s="193">
        <f t="shared" si="4"/>
        <v>0</v>
      </c>
      <c r="J20" s="196">
        <f t="shared" si="5"/>
        <v>0</v>
      </c>
      <c r="K20" s="197">
        <f t="shared" si="6"/>
        <v>0</v>
      </c>
      <c r="L20" s="183">
        <f t="shared" si="7"/>
        <v>0</v>
      </c>
    </row>
    <row r="21" spans="1:12" x14ac:dyDescent="0.45">
      <c r="A21" s="302"/>
      <c r="B21" s="66"/>
      <c r="C21" s="67"/>
      <c r="D21" s="192">
        <f t="shared" si="0"/>
        <v>0</v>
      </c>
      <c r="E21" s="193">
        <f t="shared" si="1"/>
        <v>0</v>
      </c>
      <c r="F21" s="194">
        <f t="shared" si="2"/>
        <v>0</v>
      </c>
      <c r="G21" s="71"/>
      <c r="H21" s="195">
        <f t="shared" si="3"/>
        <v>0</v>
      </c>
      <c r="I21" s="193">
        <f t="shared" si="4"/>
        <v>0</v>
      </c>
      <c r="J21" s="196">
        <f t="shared" si="5"/>
        <v>0</v>
      </c>
      <c r="K21" s="197">
        <f t="shared" si="6"/>
        <v>0</v>
      </c>
      <c r="L21" s="183">
        <f t="shared" si="7"/>
        <v>0</v>
      </c>
    </row>
    <row r="22" spans="1:12" x14ac:dyDescent="0.45">
      <c r="A22" s="302"/>
      <c r="B22" s="66"/>
      <c r="C22" s="67"/>
      <c r="D22" s="192">
        <f t="shared" si="0"/>
        <v>0</v>
      </c>
      <c r="E22" s="193">
        <f t="shared" si="1"/>
        <v>0</v>
      </c>
      <c r="F22" s="194">
        <f t="shared" si="2"/>
        <v>0</v>
      </c>
      <c r="G22" s="71"/>
      <c r="H22" s="195">
        <f t="shared" si="3"/>
        <v>0</v>
      </c>
      <c r="I22" s="193">
        <f t="shared" si="4"/>
        <v>0</v>
      </c>
      <c r="J22" s="196">
        <f t="shared" si="5"/>
        <v>0</v>
      </c>
      <c r="K22" s="197">
        <f t="shared" si="6"/>
        <v>0</v>
      </c>
      <c r="L22" s="190">
        <f t="shared" si="7"/>
        <v>0</v>
      </c>
    </row>
    <row r="23" spans="1:12" x14ac:dyDescent="0.45">
      <c r="A23" s="302"/>
      <c r="B23" s="66"/>
      <c r="C23" s="67"/>
      <c r="D23" s="192">
        <f t="shared" ref="D23:D32" si="8">C23-B23</f>
        <v>0</v>
      </c>
      <c r="E23" s="193">
        <f t="shared" ref="E23:E32" si="9">D23</f>
        <v>0</v>
      </c>
      <c r="F23" s="194">
        <f t="shared" ref="F23:F32" si="10">E23*24</f>
        <v>0</v>
      </c>
      <c r="G23" s="71"/>
      <c r="H23" s="195">
        <f t="shared" ref="H23:H32" si="11">G23</f>
        <v>0</v>
      </c>
      <c r="I23" s="193">
        <f t="shared" ref="I23:I32" si="12">H23*24</f>
        <v>0</v>
      </c>
      <c r="J23" s="196">
        <f t="shared" ref="J23:J32" si="13">F23-I23</f>
        <v>0</v>
      </c>
      <c r="K23" s="197">
        <f t="shared" si="6"/>
        <v>0</v>
      </c>
      <c r="L23" s="183">
        <f t="shared" ref="L23:L32" si="14">L22-J23</f>
        <v>0</v>
      </c>
    </row>
    <row r="24" spans="1:12" x14ac:dyDescent="0.45">
      <c r="A24" s="302"/>
      <c r="B24" s="66"/>
      <c r="C24" s="67"/>
      <c r="D24" s="192">
        <f t="shared" si="8"/>
        <v>0</v>
      </c>
      <c r="E24" s="193">
        <f t="shared" si="9"/>
        <v>0</v>
      </c>
      <c r="F24" s="194">
        <f t="shared" si="10"/>
        <v>0</v>
      </c>
      <c r="G24" s="71"/>
      <c r="H24" s="195">
        <f t="shared" si="11"/>
        <v>0</v>
      </c>
      <c r="I24" s="193">
        <f t="shared" si="12"/>
        <v>0</v>
      </c>
      <c r="J24" s="196">
        <f t="shared" si="13"/>
        <v>0</v>
      </c>
      <c r="K24" s="197">
        <f t="shared" si="6"/>
        <v>0</v>
      </c>
      <c r="L24" s="191">
        <f t="shared" si="14"/>
        <v>0</v>
      </c>
    </row>
    <row r="25" spans="1:12" x14ac:dyDescent="0.45">
      <c r="A25" s="302"/>
      <c r="B25" s="66"/>
      <c r="C25" s="67"/>
      <c r="D25" s="192">
        <f t="shared" si="8"/>
        <v>0</v>
      </c>
      <c r="E25" s="193">
        <f t="shared" si="9"/>
        <v>0</v>
      </c>
      <c r="F25" s="194">
        <f t="shared" si="10"/>
        <v>0</v>
      </c>
      <c r="G25" s="71"/>
      <c r="H25" s="195">
        <f t="shared" si="11"/>
        <v>0</v>
      </c>
      <c r="I25" s="193">
        <f t="shared" si="12"/>
        <v>0</v>
      </c>
      <c r="J25" s="196">
        <f t="shared" si="13"/>
        <v>0</v>
      </c>
      <c r="K25" s="197">
        <f t="shared" si="6"/>
        <v>0</v>
      </c>
      <c r="L25" s="191">
        <f t="shared" si="14"/>
        <v>0</v>
      </c>
    </row>
    <row r="26" spans="1:12" x14ac:dyDescent="0.45">
      <c r="A26" s="302"/>
      <c r="B26" s="66"/>
      <c r="C26" s="67"/>
      <c r="D26" s="192">
        <f t="shared" si="8"/>
        <v>0</v>
      </c>
      <c r="E26" s="193">
        <f t="shared" si="9"/>
        <v>0</v>
      </c>
      <c r="F26" s="194">
        <f t="shared" si="10"/>
        <v>0</v>
      </c>
      <c r="G26" s="71"/>
      <c r="H26" s="195">
        <f t="shared" si="11"/>
        <v>0</v>
      </c>
      <c r="I26" s="193">
        <f t="shared" si="12"/>
        <v>0</v>
      </c>
      <c r="J26" s="196">
        <f t="shared" si="13"/>
        <v>0</v>
      </c>
      <c r="K26" s="197">
        <f t="shared" si="6"/>
        <v>0</v>
      </c>
      <c r="L26" s="191">
        <f t="shared" si="14"/>
        <v>0</v>
      </c>
    </row>
    <row r="27" spans="1:12" x14ac:dyDescent="0.45">
      <c r="A27" s="302"/>
      <c r="B27" s="66"/>
      <c r="C27" s="67"/>
      <c r="D27" s="192">
        <f t="shared" si="8"/>
        <v>0</v>
      </c>
      <c r="E27" s="193">
        <f t="shared" si="9"/>
        <v>0</v>
      </c>
      <c r="F27" s="194">
        <f t="shared" si="10"/>
        <v>0</v>
      </c>
      <c r="G27" s="71"/>
      <c r="H27" s="195">
        <f t="shared" si="11"/>
        <v>0</v>
      </c>
      <c r="I27" s="193">
        <f t="shared" si="12"/>
        <v>0</v>
      </c>
      <c r="J27" s="196">
        <f t="shared" si="13"/>
        <v>0</v>
      </c>
      <c r="K27" s="197">
        <f t="shared" si="6"/>
        <v>0</v>
      </c>
      <c r="L27" s="190">
        <f t="shared" si="14"/>
        <v>0</v>
      </c>
    </row>
    <row r="28" spans="1:12" x14ac:dyDescent="0.45">
      <c r="A28" s="302"/>
      <c r="B28" s="66"/>
      <c r="C28" s="67"/>
      <c r="D28" s="192">
        <f t="shared" si="8"/>
        <v>0</v>
      </c>
      <c r="E28" s="193">
        <f t="shared" si="9"/>
        <v>0</v>
      </c>
      <c r="F28" s="194">
        <f t="shared" si="10"/>
        <v>0</v>
      </c>
      <c r="G28" s="71"/>
      <c r="H28" s="195">
        <f t="shared" si="11"/>
        <v>0</v>
      </c>
      <c r="I28" s="193">
        <f t="shared" si="12"/>
        <v>0</v>
      </c>
      <c r="J28" s="196">
        <f t="shared" si="13"/>
        <v>0</v>
      </c>
      <c r="K28" s="197">
        <f t="shared" si="6"/>
        <v>0</v>
      </c>
      <c r="L28" s="183">
        <f t="shared" si="14"/>
        <v>0</v>
      </c>
    </row>
    <row r="29" spans="1:12" x14ac:dyDescent="0.45">
      <c r="A29" s="302"/>
      <c r="B29" s="66"/>
      <c r="C29" s="67"/>
      <c r="D29" s="192">
        <f t="shared" si="8"/>
        <v>0</v>
      </c>
      <c r="E29" s="193">
        <f t="shared" si="9"/>
        <v>0</v>
      </c>
      <c r="F29" s="194">
        <f t="shared" si="10"/>
        <v>0</v>
      </c>
      <c r="G29" s="71"/>
      <c r="H29" s="195">
        <f t="shared" si="11"/>
        <v>0</v>
      </c>
      <c r="I29" s="193">
        <f t="shared" si="12"/>
        <v>0</v>
      </c>
      <c r="J29" s="196">
        <f t="shared" si="13"/>
        <v>0</v>
      </c>
      <c r="K29" s="197">
        <f t="shared" si="6"/>
        <v>0</v>
      </c>
      <c r="L29" s="191">
        <f t="shared" si="14"/>
        <v>0</v>
      </c>
    </row>
    <row r="30" spans="1:12" x14ac:dyDescent="0.45">
      <c r="A30" s="302"/>
      <c r="B30" s="66"/>
      <c r="C30" s="67"/>
      <c r="D30" s="192">
        <f t="shared" si="8"/>
        <v>0</v>
      </c>
      <c r="E30" s="193">
        <f t="shared" si="9"/>
        <v>0</v>
      </c>
      <c r="F30" s="194">
        <f t="shared" si="10"/>
        <v>0</v>
      </c>
      <c r="G30" s="71"/>
      <c r="H30" s="195">
        <f t="shared" si="11"/>
        <v>0</v>
      </c>
      <c r="I30" s="193">
        <f t="shared" si="12"/>
        <v>0</v>
      </c>
      <c r="J30" s="196">
        <f t="shared" si="13"/>
        <v>0</v>
      </c>
      <c r="K30" s="197">
        <f t="shared" si="6"/>
        <v>0</v>
      </c>
      <c r="L30" s="191">
        <f t="shared" si="14"/>
        <v>0</v>
      </c>
    </row>
    <row r="31" spans="1:12" x14ac:dyDescent="0.45">
      <c r="A31" s="302"/>
      <c r="B31" s="66"/>
      <c r="C31" s="67"/>
      <c r="D31" s="192">
        <f t="shared" si="8"/>
        <v>0</v>
      </c>
      <c r="E31" s="193">
        <f t="shared" si="9"/>
        <v>0</v>
      </c>
      <c r="F31" s="194">
        <f t="shared" si="10"/>
        <v>0</v>
      </c>
      <c r="G31" s="71"/>
      <c r="H31" s="195">
        <f t="shared" si="11"/>
        <v>0</v>
      </c>
      <c r="I31" s="193">
        <f t="shared" si="12"/>
        <v>0</v>
      </c>
      <c r="J31" s="196">
        <f t="shared" si="13"/>
        <v>0</v>
      </c>
      <c r="K31" s="197">
        <f t="shared" si="6"/>
        <v>0</v>
      </c>
      <c r="L31" s="190">
        <f t="shared" si="14"/>
        <v>0</v>
      </c>
    </row>
    <row r="32" spans="1:12" ht="17.5" thickBot="1" x14ac:dyDescent="0.5">
      <c r="A32" s="302"/>
      <c r="B32" s="66"/>
      <c r="C32" s="67"/>
      <c r="D32" s="303">
        <f t="shared" si="8"/>
        <v>0</v>
      </c>
      <c r="E32" s="304">
        <f t="shared" si="9"/>
        <v>0</v>
      </c>
      <c r="F32" s="305">
        <f t="shared" si="10"/>
        <v>0</v>
      </c>
      <c r="G32" s="71"/>
      <c r="H32" s="306">
        <f t="shared" si="11"/>
        <v>0</v>
      </c>
      <c r="I32" s="304">
        <f t="shared" si="12"/>
        <v>0</v>
      </c>
      <c r="J32" s="202">
        <f t="shared" si="13"/>
        <v>0</v>
      </c>
      <c r="K32" s="203">
        <f t="shared" si="6"/>
        <v>0</v>
      </c>
      <c r="L32" s="204">
        <f t="shared" si="14"/>
        <v>0</v>
      </c>
    </row>
    <row r="33" spans="1:18" ht="18" thickTop="1" thickBot="1" x14ac:dyDescent="0.5">
      <c r="A33" s="449" t="s">
        <v>13</v>
      </c>
      <c r="B33" s="450"/>
      <c r="C33" s="450"/>
      <c r="D33" s="450"/>
      <c r="E33" s="450"/>
      <c r="F33" s="450"/>
      <c r="G33" s="450"/>
      <c r="H33" s="450"/>
      <c r="I33" s="450"/>
      <c r="J33" s="450"/>
      <c r="K33" s="450"/>
      <c r="L33" s="451"/>
    </row>
    <row r="34" spans="1:18" ht="17.5" thickTop="1" x14ac:dyDescent="0.45">
      <c r="A34" s="163"/>
      <c r="B34" s="163"/>
      <c r="C34" s="163"/>
      <c r="D34" s="163"/>
      <c r="E34" s="163"/>
      <c r="F34" s="163"/>
      <c r="G34" s="163"/>
      <c r="H34" s="163"/>
      <c r="I34" s="163"/>
      <c r="J34" s="163"/>
      <c r="K34" s="163"/>
      <c r="L34" s="163"/>
    </row>
    <row r="35" spans="1:18" ht="21" customHeight="1" x14ac:dyDescent="0.55000000000000004">
      <c r="B35" s="338" t="s">
        <v>77</v>
      </c>
      <c r="C35" s="339"/>
      <c r="D35" s="163"/>
      <c r="E35" s="163"/>
      <c r="F35" s="163"/>
      <c r="G35" s="163"/>
      <c r="H35" s="163"/>
      <c r="I35" s="163"/>
      <c r="J35" s="340" t="str">
        <f>'8 Nov-21 Nov'!J35:L35</f>
        <v>Fall Semester TOTAL</v>
      </c>
      <c r="K35" s="341"/>
      <c r="L35" s="341"/>
      <c r="M35" s="163"/>
    </row>
    <row r="36" spans="1:18" ht="20" x14ac:dyDescent="0.55000000000000004">
      <c r="A36" s="25" t="s">
        <v>16</v>
      </c>
      <c r="B36" s="342">
        <f>G10*B37</f>
        <v>0</v>
      </c>
      <c r="C36" s="343"/>
      <c r="D36" s="240"/>
      <c r="E36" s="240"/>
      <c r="F36" s="240"/>
      <c r="G36" s="240"/>
      <c r="H36" s="240"/>
      <c r="I36" s="240"/>
      <c r="J36" s="342">
        <f>'30 Aug-12 Sep'!B36+'12 Sep-26 Sep'!B36+'27 Sep-10 Oct'!B36+'11 Oct-24 Oct'!B36+'25 Oct-7 Nov'!B36+'8 Nov-21 Nov'!B36+B36</f>
        <v>0</v>
      </c>
      <c r="K36" s="344"/>
      <c r="L36" s="344"/>
      <c r="M36" s="163"/>
    </row>
    <row r="37" spans="1:18" s="216" customFormat="1" ht="23.5" x14ac:dyDescent="0.65">
      <c r="A37" s="210" t="s">
        <v>14</v>
      </c>
      <c r="B37" s="345">
        <f>SUM(J14:J32)</f>
        <v>0</v>
      </c>
      <c r="C37" s="346"/>
      <c r="D37" s="307"/>
      <c r="E37" s="307"/>
      <c r="F37" s="307"/>
      <c r="G37" s="307"/>
      <c r="H37" s="307"/>
      <c r="I37" s="307"/>
      <c r="J37" s="475">
        <f>'30 Aug-12 Sep'!B37+'12 Sep-26 Sep'!B37+'27 Sep-10 Oct'!B37+'11 Oct-24 Oct'!B37+'25 Oct-7 Nov'!B37+'8 Nov-21 Nov'!B37+B37</f>
        <v>0</v>
      </c>
      <c r="K37" s="344"/>
      <c r="L37" s="344"/>
      <c r="M37" s="215"/>
    </row>
    <row r="38" spans="1:18" s="216" customFormat="1" ht="23.5" x14ac:dyDescent="0.65">
      <c r="A38" s="210"/>
      <c r="B38" s="217"/>
      <c r="C38" s="328" t="s">
        <v>88</v>
      </c>
      <c r="D38" s="329"/>
      <c r="E38" s="329"/>
      <c r="F38" s="329"/>
      <c r="G38" s="329"/>
      <c r="H38" s="329"/>
      <c r="I38" s="329"/>
      <c r="J38" s="329"/>
      <c r="K38" s="245">
        <f>L32</f>
        <v>0</v>
      </c>
      <c r="L38" s="218"/>
      <c r="M38" s="215"/>
    </row>
    <row r="39" spans="1:18" ht="43.5" customHeight="1" x14ac:dyDescent="0.45">
      <c r="A39" s="320"/>
      <c r="B39" s="320"/>
      <c r="C39" s="320"/>
      <c r="D39" s="163"/>
      <c r="E39" s="163"/>
      <c r="F39" s="163"/>
      <c r="H39" s="163"/>
      <c r="I39" s="163"/>
      <c r="J39" s="163"/>
      <c r="K39" s="219">
        <f ca="1">TODAY()</f>
        <v>46251</v>
      </c>
      <c r="L39" s="163"/>
      <c r="M39" s="163"/>
    </row>
    <row r="40" spans="1:18" x14ac:dyDescent="0.45">
      <c r="A40" s="454" t="s">
        <v>19</v>
      </c>
      <c r="B40" s="455"/>
      <c r="C40" s="455"/>
      <c r="D40" s="163"/>
      <c r="E40" s="163"/>
      <c r="F40" s="163"/>
      <c r="H40" s="163"/>
      <c r="I40" s="163"/>
      <c r="J40" s="163"/>
      <c r="K40" s="220" t="s">
        <v>12</v>
      </c>
      <c r="L40" s="163"/>
      <c r="M40" s="163"/>
    </row>
    <row r="41" spans="1:18" ht="18.5" x14ac:dyDescent="0.45">
      <c r="A41" s="246" t="s">
        <v>110</v>
      </c>
      <c r="B41" s="308" t="str">
        <f>'Fall 2026 Pay Schedule '!C17</f>
        <v>Friday, December 18th, 2026</v>
      </c>
      <c r="C41" s="246"/>
      <c r="D41" s="163"/>
      <c r="E41" s="163"/>
      <c r="F41" s="163"/>
      <c r="G41" s="163"/>
      <c r="H41" s="163"/>
      <c r="I41" s="163"/>
      <c r="J41" s="163"/>
      <c r="K41" s="163"/>
      <c r="L41" s="163"/>
    </row>
    <row r="42" spans="1:18" ht="35.25" customHeight="1" thickBot="1" x14ac:dyDescent="0.5">
      <c r="A42" s="320"/>
      <c r="B42" s="320"/>
      <c r="C42" s="320"/>
    </row>
    <row r="43" spans="1:18" x14ac:dyDescent="0.45">
      <c r="A43" s="454" t="s">
        <v>86</v>
      </c>
      <c r="B43" s="455"/>
      <c r="C43" s="455"/>
      <c r="F43" s="224" t="s">
        <v>12</v>
      </c>
    </row>
    <row r="44" spans="1:18" ht="21.75" customHeight="1" x14ac:dyDescent="0.45">
      <c r="A44" s="321" t="s">
        <v>87</v>
      </c>
      <c r="B44" s="356"/>
      <c r="C44" s="356"/>
      <c r="D44" s="356"/>
      <c r="E44" s="356"/>
      <c r="F44" s="356"/>
      <c r="G44" s="356"/>
      <c r="H44" s="356"/>
      <c r="I44" s="356"/>
      <c r="J44" s="356"/>
      <c r="K44" s="356"/>
      <c r="L44" s="356"/>
      <c r="M44" s="225"/>
      <c r="N44" s="225"/>
      <c r="O44" s="225"/>
      <c r="P44" s="225"/>
    </row>
    <row r="45" spans="1:18" ht="54.75" customHeight="1" x14ac:dyDescent="0.45">
      <c r="A45" s="323" t="s">
        <v>106</v>
      </c>
      <c r="B45" s="324"/>
      <c r="C45" s="324"/>
      <c r="D45" s="324"/>
      <c r="E45" s="324"/>
      <c r="F45" s="324"/>
      <c r="G45" s="324"/>
      <c r="H45" s="324"/>
      <c r="I45" s="324"/>
      <c r="J45" s="324"/>
      <c r="K45" s="324"/>
      <c r="L45" s="324"/>
      <c r="M45" s="324"/>
      <c r="N45" s="324"/>
      <c r="O45" s="24"/>
      <c r="P45" s="24"/>
      <c r="Q45" s="24"/>
      <c r="R45" s="24"/>
    </row>
    <row r="46" spans="1:18" ht="63" customHeight="1" x14ac:dyDescent="0.45">
      <c r="A46" s="323" t="s">
        <v>107</v>
      </c>
      <c r="B46" s="324"/>
      <c r="C46" s="324"/>
      <c r="D46" s="324"/>
      <c r="E46" s="324"/>
      <c r="F46" s="324"/>
      <c r="G46" s="324"/>
      <c r="H46" s="324"/>
      <c r="I46" s="324"/>
      <c r="J46" s="324"/>
      <c r="K46" s="324"/>
      <c r="L46" s="324"/>
      <c r="M46" s="324"/>
      <c r="N46" s="226"/>
      <c r="O46" s="24"/>
      <c r="P46" s="24"/>
      <c r="Q46" s="24"/>
      <c r="R46" s="24"/>
    </row>
    <row r="47" spans="1:18" ht="27.75" customHeight="1" x14ac:dyDescent="0.45">
      <c r="A47" s="227" t="s">
        <v>20</v>
      </c>
      <c r="B47" s="325"/>
      <c r="C47" s="326"/>
      <c r="D47" s="327"/>
      <c r="E47" s="327"/>
      <c r="F47" s="327"/>
      <c r="G47" s="326"/>
      <c r="H47" s="326"/>
      <c r="I47" s="326"/>
      <c r="J47" s="326"/>
      <c r="K47" s="326"/>
      <c r="L47" s="326"/>
    </row>
    <row r="48" spans="1:18" x14ac:dyDescent="0.45">
      <c r="B48" s="319"/>
      <c r="C48" s="319"/>
      <c r="D48" s="319"/>
      <c r="E48" s="319"/>
      <c r="F48" s="319"/>
      <c r="G48" s="319"/>
      <c r="H48" s="319"/>
      <c r="I48" s="319"/>
      <c r="J48" s="319"/>
      <c r="K48" s="319"/>
      <c r="L48" s="319"/>
    </row>
    <row r="49" spans="1:12" s="157" customFormat="1" ht="24.75" customHeight="1" x14ac:dyDescent="0.45">
      <c r="A49" s="317" t="s">
        <v>92</v>
      </c>
      <c r="B49" s="317"/>
      <c r="C49" s="317"/>
      <c r="D49" s="317"/>
      <c r="E49" s="317"/>
      <c r="F49" s="317"/>
      <c r="G49" s="317"/>
      <c r="H49" s="317"/>
      <c r="I49" s="317"/>
      <c r="J49" s="317"/>
      <c r="K49" s="317"/>
      <c r="L49" s="317"/>
    </row>
    <row r="50" spans="1:12" s="157" customFormat="1" x14ac:dyDescent="0.45">
      <c r="A50" s="318" t="s">
        <v>96</v>
      </c>
      <c r="B50" s="318"/>
      <c r="C50" s="318"/>
      <c r="D50" s="318"/>
      <c r="E50" s="318"/>
      <c r="F50" s="318"/>
      <c r="G50" s="318"/>
      <c r="H50" s="318"/>
      <c r="I50" s="318"/>
      <c r="J50" s="318"/>
      <c r="K50" s="318"/>
      <c r="L50" s="318"/>
    </row>
    <row r="51" spans="1:12" hidden="1" x14ac:dyDescent="0.45"/>
    <row r="52" spans="1:12" s="34" customFormat="1" ht="15" hidden="1" x14ac:dyDescent="0.3">
      <c r="A52" s="120" t="s">
        <v>22</v>
      </c>
      <c r="J52" s="34" t="s">
        <v>85</v>
      </c>
      <c r="K52" s="121"/>
    </row>
    <row r="53" spans="1:12" s="34" customFormat="1" ht="15" hidden="1" x14ac:dyDescent="0.3">
      <c r="A53" s="122"/>
      <c r="J53" s="121">
        <v>0.05</v>
      </c>
    </row>
    <row r="54" spans="1:12" s="34" customFormat="1" ht="15" hidden="1" x14ac:dyDescent="0.3">
      <c r="A54" s="122" t="s">
        <v>118</v>
      </c>
      <c r="J54" s="121">
        <v>0.1</v>
      </c>
    </row>
    <row r="55" spans="1:12" s="34" customFormat="1" ht="15" hidden="1" x14ac:dyDescent="0.3">
      <c r="A55" s="122" t="s">
        <v>119</v>
      </c>
      <c r="J55" s="121">
        <v>0.15</v>
      </c>
    </row>
    <row r="56" spans="1:12" s="34" customFormat="1" ht="15" hidden="1" x14ac:dyDescent="0.3">
      <c r="A56" s="122" t="s">
        <v>120</v>
      </c>
      <c r="J56" s="121">
        <v>0.2</v>
      </c>
    </row>
    <row r="57" spans="1:12" s="34" customFormat="1" ht="15" hidden="1" x14ac:dyDescent="0.3">
      <c r="A57" s="122" t="s">
        <v>121</v>
      </c>
      <c r="J57" s="121">
        <v>0.25</v>
      </c>
    </row>
    <row r="58" spans="1:12" s="34" customFormat="1" ht="15" hidden="1" x14ac:dyDescent="0.3">
      <c r="A58" s="122" t="s">
        <v>122</v>
      </c>
      <c r="J58" s="121">
        <v>0.3</v>
      </c>
    </row>
    <row r="59" spans="1:12" s="34" customFormat="1" ht="15" hidden="1" x14ac:dyDescent="0.3">
      <c r="A59" s="122" t="s">
        <v>123</v>
      </c>
      <c r="J59" s="121">
        <v>0.33</v>
      </c>
    </row>
    <row r="60" spans="1:12" s="34" customFormat="1" ht="15" hidden="1" x14ac:dyDescent="0.3">
      <c r="A60" s="122" t="s">
        <v>124</v>
      </c>
      <c r="J60" s="121">
        <v>0.34</v>
      </c>
    </row>
    <row r="61" spans="1:12" s="34" customFormat="1" ht="15" hidden="1" x14ac:dyDescent="0.3">
      <c r="A61" s="122" t="s">
        <v>125</v>
      </c>
      <c r="J61" s="121">
        <v>0.35</v>
      </c>
    </row>
    <row r="62" spans="1:12" s="34" customFormat="1" ht="15" hidden="1" x14ac:dyDescent="0.3">
      <c r="A62" s="122" t="s">
        <v>126</v>
      </c>
      <c r="J62" s="121">
        <v>0.4</v>
      </c>
    </row>
    <row r="63" spans="1:12" s="34" customFormat="1" ht="15" hidden="1" x14ac:dyDescent="0.3">
      <c r="A63" s="122" t="s">
        <v>127</v>
      </c>
      <c r="J63" s="121">
        <v>0.45</v>
      </c>
    </row>
    <row r="64" spans="1:12" s="34" customFormat="1" ht="15" hidden="1" x14ac:dyDescent="0.3">
      <c r="A64" s="122" t="s">
        <v>128</v>
      </c>
      <c r="J64" s="121">
        <v>0.5</v>
      </c>
    </row>
    <row r="65" spans="1:10" s="34" customFormat="1" ht="15" hidden="1" x14ac:dyDescent="0.3">
      <c r="A65" s="122" t="s">
        <v>129</v>
      </c>
      <c r="J65" s="121">
        <v>0.55000000000000004</v>
      </c>
    </row>
    <row r="66" spans="1:10" s="34" customFormat="1" ht="15" hidden="1" x14ac:dyDescent="0.3">
      <c r="A66" s="122" t="s">
        <v>130</v>
      </c>
      <c r="J66" s="121">
        <v>0.6</v>
      </c>
    </row>
    <row r="67" spans="1:10" s="34" customFormat="1" ht="15" hidden="1" x14ac:dyDescent="0.3">
      <c r="A67" s="122" t="s">
        <v>131</v>
      </c>
      <c r="J67" s="121">
        <v>0.65</v>
      </c>
    </row>
    <row r="68" spans="1:10" s="34" customFormat="1" ht="15" hidden="1" x14ac:dyDescent="0.3">
      <c r="A68" s="122" t="s">
        <v>132</v>
      </c>
      <c r="J68" s="121">
        <v>0.7</v>
      </c>
    </row>
    <row r="69" spans="1:10" s="34" customFormat="1" ht="15" hidden="1" x14ac:dyDescent="0.3">
      <c r="A69" s="122" t="s">
        <v>133</v>
      </c>
      <c r="J69" s="121">
        <v>0.75</v>
      </c>
    </row>
    <row r="70" spans="1:10" s="34" customFormat="1" ht="15" hidden="1" x14ac:dyDescent="0.3">
      <c r="A70" s="122" t="s">
        <v>134</v>
      </c>
      <c r="J70" s="121">
        <v>0.8</v>
      </c>
    </row>
    <row r="71" spans="1:10" s="34" customFormat="1" ht="15" hidden="1" x14ac:dyDescent="0.3">
      <c r="A71" s="122" t="s">
        <v>135</v>
      </c>
      <c r="J71" s="121">
        <v>0.85</v>
      </c>
    </row>
    <row r="72" spans="1:10" s="34" customFormat="1" ht="15" hidden="1" x14ac:dyDescent="0.3">
      <c r="A72" s="122" t="s">
        <v>136</v>
      </c>
      <c r="J72" s="121">
        <v>0.9</v>
      </c>
    </row>
    <row r="73" spans="1:10" s="34" customFormat="1" ht="15" hidden="1" x14ac:dyDescent="0.3">
      <c r="A73" s="122" t="s">
        <v>137</v>
      </c>
      <c r="J73" s="121">
        <v>0.95</v>
      </c>
    </row>
    <row r="74" spans="1:10" s="34" customFormat="1" ht="15" hidden="1" x14ac:dyDescent="0.3">
      <c r="A74" s="122" t="s">
        <v>138</v>
      </c>
      <c r="J74" s="121">
        <v>1</v>
      </c>
    </row>
    <row r="75" spans="1:10" s="34" customFormat="1" ht="15" hidden="1" x14ac:dyDescent="0.3">
      <c r="A75" s="122" t="s">
        <v>139</v>
      </c>
    </row>
    <row r="76" spans="1:10" s="34" customFormat="1" ht="15" hidden="1" x14ac:dyDescent="0.3">
      <c r="A76" s="122" t="s">
        <v>140</v>
      </c>
    </row>
    <row r="77" spans="1:10" s="34" customFormat="1" ht="15" hidden="1" x14ac:dyDescent="0.3">
      <c r="A77" s="122" t="s">
        <v>141</v>
      </c>
    </row>
    <row r="78" spans="1:10" s="34" customFormat="1" ht="15" hidden="1" x14ac:dyDescent="0.3">
      <c r="A78" s="122" t="s">
        <v>142</v>
      </c>
    </row>
    <row r="79" spans="1:10" s="34" customFormat="1" ht="15" hidden="1" x14ac:dyDescent="0.3">
      <c r="A79" s="122" t="s">
        <v>143</v>
      </c>
    </row>
    <row r="80" spans="1:10" s="34" customFormat="1" ht="15" hidden="1" x14ac:dyDescent="0.3">
      <c r="A80" s="122" t="s">
        <v>144</v>
      </c>
    </row>
    <row r="81" spans="1:1" s="34" customFormat="1" ht="15" hidden="1" x14ac:dyDescent="0.3">
      <c r="A81" s="122" t="s">
        <v>145</v>
      </c>
    </row>
    <row r="82" spans="1:1" s="34" customFormat="1" ht="15" hidden="1" x14ac:dyDescent="0.3">
      <c r="A82" s="122" t="s">
        <v>146</v>
      </c>
    </row>
    <row r="83" spans="1:1" s="34" customFormat="1" ht="15" hidden="1" x14ac:dyDescent="0.3">
      <c r="A83" s="122" t="s">
        <v>147</v>
      </c>
    </row>
    <row r="84" spans="1:1" s="34" customFormat="1" ht="15" hidden="1" x14ac:dyDescent="0.3">
      <c r="A84" s="122" t="s">
        <v>148</v>
      </c>
    </row>
    <row r="85" spans="1:1" s="34" customFormat="1" ht="15" hidden="1" x14ac:dyDescent="0.3">
      <c r="A85" s="122" t="s">
        <v>149</v>
      </c>
    </row>
    <row r="86" spans="1:1" s="34" customFormat="1" ht="15" hidden="1" x14ac:dyDescent="0.3">
      <c r="A86" s="122" t="s">
        <v>150</v>
      </c>
    </row>
    <row r="87" spans="1:1" s="34" customFormat="1" ht="15" hidden="1" x14ac:dyDescent="0.3">
      <c r="A87" s="122" t="s">
        <v>151</v>
      </c>
    </row>
    <row r="88" spans="1:1" s="34" customFormat="1" ht="15" hidden="1" x14ac:dyDescent="0.3">
      <c r="A88" s="122" t="s">
        <v>152</v>
      </c>
    </row>
    <row r="89" spans="1:1" s="34" customFormat="1" ht="15" hidden="1" x14ac:dyDescent="0.3">
      <c r="A89" s="122" t="s">
        <v>153</v>
      </c>
    </row>
    <row r="90" spans="1:1" s="34" customFormat="1" ht="15" hidden="1" x14ac:dyDescent="0.3">
      <c r="A90" s="122" t="s">
        <v>154</v>
      </c>
    </row>
    <row r="91" spans="1:1" s="34" customFormat="1" ht="15" hidden="1" x14ac:dyDescent="0.3">
      <c r="A91" s="122" t="s">
        <v>155</v>
      </c>
    </row>
    <row r="92" spans="1:1" s="34" customFormat="1" ht="15" hidden="1" x14ac:dyDescent="0.3">
      <c r="A92" s="122" t="s">
        <v>156</v>
      </c>
    </row>
    <row r="93" spans="1:1" s="34" customFormat="1" ht="15" hidden="1" x14ac:dyDescent="0.3">
      <c r="A93" s="122" t="s">
        <v>157</v>
      </c>
    </row>
    <row r="94" spans="1:1" s="34" customFormat="1" ht="15" hidden="1" x14ac:dyDescent="0.3">
      <c r="A94" s="122" t="s">
        <v>158</v>
      </c>
    </row>
    <row r="95" spans="1:1" s="34" customFormat="1" ht="15" hidden="1" x14ac:dyDescent="0.3">
      <c r="A95" s="122" t="s">
        <v>159</v>
      </c>
    </row>
    <row r="96" spans="1:1" s="34" customFormat="1" ht="15" hidden="1" x14ac:dyDescent="0.3">
      <c r="A96" s="122" t="s">
        <v>160</v>
      </c>
    </row>
    <row r="97" spans="1:1" s="34" customFormat="1" ht="15" hidden="1" x14ac:dyDescent="0.3">
      <c r="A97" s="122" t="s">
        <v>161</v>
      </c>
    </row>
    <row r="98" spans="1:1" s="34" customFormat="1" ht="15" hidden="1" x14ac:dyDescent="0.3">
      <c r="A98" s="122" t="s">
        <v>162</v>
      </c>
    </row>
    <row r="99" spans="1:1" s="34" customFormat="1" ht="15" hidden="1" x14ac:dyDescent="0.3">
      <c r="A99" s="122" t="s">
        <v>163</v>
      </c>
    </row>
    <row r="100" spans="1:1" s="34" customFormat="1" ht="15" hidden="1" x14ac:dyDescent="0.3">
      <c r="A100" s="122" t="s">
        <v>164</v>
      </c>
    </row>
    <row r="101" spans="1:1" s="34" customFormat="1" ht="15" hidden="1" x14ac:dyDescent="0.3">
      <c r="A101" s="122" t="s">
        <v>165</v>
      </c>
    </row>
    <row r="102" spans="1:1" s="34" customFormat="1" ht="15" hidden="1" x14ac:dyDescent="0.3">
      <c r="A102" s="122" t="s">
        <v>166</v>
      </c>
    </row>
    <row r="103" spans="1:1" s="34" customFormat="1" ht="15" hidden="1" x14ac:dyDescent="0.3">
      <c r="A103" s="122" t="s">
        <v>167</v>
      </c>
    </row>
    <row r="104" spans="1:1" s="34" customFormat="1" ht="15" hidden="1" x14ac:dyDescent="0.3">
      <c r="A104" s="122" t="s">
        <v>168</v>
      </c>
    </row>
    <row r="105" spans="1:1" s="34" customFormat="1" ht="15" hidden="1" x14ac:dyDescent="0.3">
      <c r="A105" s="122" t="s">
        <v>169</v>
      </c>
    </row>
    <row r="106" spans="1:1" s="34" customFormat="1" ht="15" hidden="1" x14ac:dyDescent="0.3">
      <c r="A106" s="122" t="s">
        <v>170</v>
      </c>
    </row>
    <row r="107" spans="1:1" s="34" customFormat="1" ht="15" hidden="1" x14ac:dyDescent="0.3">
      <c r="A107" s="122" t="s">
        <v>171</v>
      </c>
    </row>
    <row r="108" spans="1:1" s="34" customFormat="1" ht="15" hidden="1" x14ac:dyDescent="0.3">
      <c r="A108" s="122" t="s">
        <v>172</v>
      </c>
    </row>
    <row r="109" spans="1:1" s="34" customFormat="1" ht="15" hidden="1" x14ac:dyDescent="0.3">
      <c r="A109" s="122" t="s">
        <v>173</v>
      </c>
    </row>
    <row r="110" spans="1:1" s="34" customFormat="1" ht="15" hidden="1" x14ac:dyDescent="0.3">
      <c r="A110" s="122" t="s">
        <v>174</v>
      </c>
    </row>
    <row r="111" spans="1:1" s="34" customFormat="1" ht="15" hidden="1" x14ac:dyDescent="0.3">
      <c r="A111" s="122" t="s">
        <v>175</v>
      </c>
    </row>
    <row r="112" spans="1:1" s="34" customFormat="1" ht="15" hidden="1" x14ac:dyDescent="0.3">
      <c r="A112" s="122" t="s">
        <v>176</v>
      </c>
    </row>
    <row r="113" spans="1:1" s="34" customFormat="1" ht="15" hidden="1" x14ac:dyDescent="0.3">
      <c r="A113" s="122" t="s">
        <v>177</v>
      </c>
    </row>
    <row r="114" spans="1:1" s="34" customFormat="1" ht="15" hidden="1" x14ac:dyDescent="0.3">
      <c r="A114" s="122" t="s">
        <v>178</v>
      </c>
    </row>
    <row r="115" spans="1:1" s="34" customFormat="1" ht="15" hidden="1" x14ac:dyDescent="0.3">
      <c r="A115" s="122" t="s">
        <v>179</v>
      </c>
    </row>
    <row r="116" spans="1:1" s="34" customFormat="1" ht="15" hidden="1" x14ac:dyDescent="0.3">
      <c r="A116" s="122" t="s">
        <v>180</v>
      </c>
    </row>
    <row r="117" spans="1:1" s="34" customFormat="1" ht="15" hidden="1" x14ac:dyDescent="0.3">
      <c r="A117" s="122" t="s">
        <v>181</v>
      </c>
    </row>
    <row r="118" spans="1:1" s="34" customFormat="1" ht="15" hidden="1" x14ac:dyDescent="0.3">
      <c r="A118" s="122" t="s">
        <v>182</v>
      </c>
    </row>
    <row r="119" spans="1:1" s="34" customFormat="1" ht="15" hidden="1" x14ac:dyDescent="0.3">
      <c r="A119" s="122" t="s">
        <v>183</v>
      </c>
    </row>
    <row r="120" spans="1:1" s="34" customFormat="1" ht="15" hidden="1" x14ac:dyDescent="0.3">
      <c r="A120" s="122" t="s">
        <v>184</v>
      </c>
    </row>
    <row r="121" spans="1:1" s="34" customFormat="1" ht="15" hidden="1" x14ac:dyDescent="0.3">
      <c r="A121" s="122" t="s">
        <v>185</v>
      </c>
    </row>
    <row r="122" spans="1:1" s="34" customFormat="1" ht="15" hidden="1" x14ac:dyDescent="0.3">
      <c r="A122" s="122" t="s">
        <v>186</v>
      </c>
    </row>
    <row r="123" spans="1:1" s="34" customFormat="1" ht="15" hidden="1" x14ac:dyDescent="0.3">
      <c r="A123" s="122" t="s">
        <v>187</v>
      </c>
    </row>
    <row r="124" spans="1:1" s="34" customFormat="1" ht="15" hidden="1" x14ac:dyDescent="0.3">
      <c r="A124" s="122" t="s">
        <v>188</v>
      </c>
    </row>
    <row r="125" spans="1:1" s="34" customFormat="1" ht="15" hidden="1" x14ac:dyDescent="0.3">
      <c r="A125" s="122" t="s">
        <v>189</v>
      </c>
    </row>
    <row r="126" spans="1:1" s="34" customFormat="1" ht="15" hidden="1" x14ac:dyDescent="0.3">
      <c r="A126" s="122" t="s">
        <v>190</v>
      </c>
    </row>
    <row r="127" spans="1:1" s="34" customFormat="1" ht="15" hidden="1" x14ac:dyDescent="0.3">
      <c r="A127" s="122" t="s">
        <v>191</v>
      </c>
    </row>
    <row r="128" spans="1:1" s="34" customFormat="1" ht="15" hidden="1" x14ac:dyDescent="0.3">
      <c r="A128" s="122" t="s">
        <v>192</v>
      </c>
    </row>
    <row r="129" spans="1:1" s="34" customFormat="1" ht="15" hidden="1" x14ac:dyDescent="0.3">
      <c r="A129" s="122" t="s">
        <v>193</v>
      </c>
    </row>
    <row r="130" spans="1:1" s="34" customFormat="1" ht="15" hidden="1" x14ac:dyDescent="0.3">
      <c r="A130" s="122" t="s">
        <v>194</v>
      </c>
    </row>
    <row r="131" spans="1:1" s="34" customFormat="1" ht="15" hidden="1" x14ac:dyDescent="0.3">
      <c r="A131" s="122" t="s">
        <v>195</v>
      </c>
    </row>
    <row r="132" spans="1:1" s="34" customFormat="1" ht="15" hidden="1" x14ac:dyDescent="0.3">
      <c r="A132" s="122" t="s">
        <v>196</v>
      </c>
    </row>
    <row r="133" spans="1:1" s="34" customFormat="1" ht="15" hidden="1" x14ac:dyDescent="0.3">
      <c r="A133" s="122" t="s">
        <v>197</v>
      </c>
    </row>
    <row r="134" spans="1:1" s="34" customFormat="1" ht="15" hidden="1" x14ac:dyDescent="0.3">
      <c r="A134" s="122" t="s">
        <v>198</v>
      </c>
    </row>
    <row r="135" spans="1:1" s="34" customFormat="1" ht="15" hidden="1" x14ac:dyDescent="0.3">
      <c r="A135" s="122" t="s">
        <v>199</v>
      </c>
    </row>
    <row r="136" spans="1:1" s="34" customFormat="1" ht="15" hidden="1" x14ac:dyDescent="0.3">
      <c r="A136" s="122" t="s">
        <v>200</v>
      </c>
    </row>
    <row r="137" spans="1:1" s="34" customFormat="1" ht="15" hidden="1" x14ac:dyDescent="0.3">
      <c r="A137" s="122" t="s">
        <v>201</v>
      </c>
    </row>
    <row r="138" spans="1:1" s="34" customFormat="1" ht="15" hidden="1" x14ac:dyDescent="0.3">
      <c r="A138" s="122" t="s">
        <v>202</v>
      </c>
    </row>
    <row r="139" spans="1:1" s="34" customFormat="1" ht="15" hidden="1" x14ac:dyDescent="0.3">
      <c r="A139" s="122" t="s">
        <v>203</v>
      </c>
    </row>
    <row r="140" spans="1:1" s="34" customFormat="1" ht="15" hidden="1" x14ac:dyDescent="0.3">
      <c r="A140" s="122" t="s">
        <v>204</v>
      </c>
    </row>
    <row r="141" spans="1:1" s="34" customFormat="1" ht="15" hidden="1" x14ac:dyDescent="0.3">
      <c r="A141" s="122" t="s">
        <v>205</v>
      </c>
    </row>
    <row r="142" spans="1:1" s="34" customFormat="1" ht="15" hidden="1" x14ac:dyDescent="0.3">
      <c r="A142" s="122" t="s">
        <v>206</v>
      </c>
    </row>
    <row r="143" spans="1:1" s="34" customFormat="1" ht="15" hidden="1" x14ac:dyDescent="0.3">
      <c r="A143" s="122" t="s">
        <v>207</v>
      </c>
    </row>
    <row r="144" spans="1:1" s="34" customFormat="1" ht="15" hidden="1" x14ac:dyDescent="0.3">
      <c r="A144" s="122" t="s">
        <v>208</v>
      </c>
    </row>
    <row r="145" spans="1:1" s="34" customFormat="1" ht="15" hidden="1" x14ac:dyDescent="0.3">
      <c r="A145" s="122" t="s">
        <v>209</v>
      </c>
    </row>
    <row r="146" spans="1:1" s="34" customFormat="1" ht="15" hidden="1" x14ac:dyDescent="0.3">
      <c r="A146" s="122" t="s">
        <v>210</v>
      </c>
    </row>
    <row r="147" spans="1:1" s="34" customFormat="1" ht="15" hidden="1" x14ac:dyDescent="0.3">
      <c r="A147" s="122" t="s">
        <v>211</v>
      </c>
    </row>
    <row r="148" spans="1:1" s="34" customFormat="1" ht="15" hidden="1" x14ac:dyDescent="0.3">
      <c r="A148" s="122" t="s">
        <v>212</v>
      </c>
    </row>
    <row r="149" spans="1:1" s="34" customFormat="1" ht="15" hidden="1" x14ac:dyDescent="0.3">
      <c r="A149" s="122" t="s">
        <v>213</v>
      </c>
    </row>
    <row r="150" spans="1:1" s="34" customFormat="1" ht="15" hidden="1" x14ac:dyDescent="0.3">
      <c r="A150" s="122" t="s">
        <v>214</v>
      </c>
    </row>
    <row r="151" spans="1:1" s="34" customFormat="1" ht="15" hidden="1" x14ac:dyDescent="0.3">
      <c r="A151" s="122" t="s">
        <v>215</v>
      </c>
    </row>
    <row r="152" spans="1:1" s="34" customFormat="1" ht="15" hidden="1" x14ac:dyDescent="0.3">
      <c r="A152" s="122" t="s">
        <v>216</v>
      </c>
    </row>
    <row r="153" spans="1:1" s="34" customFormat="1" ht="15" hidden="1" x14ac:dyDescent="0.3">
      <c r="A153" s="122" t="s">
        <v>217</v>
      </c>
    </row>
    <row r="154" spans="1:1" s="34" customFormat="1" ht="15" hidden="1" x14ac:dyDescent="0.3">
      <c r="A154" s="122" t="s">
        <v>218</v>
      </c>
    </row>
    <row r="155" spans="1:1" s="34" customFormat="1" ht="15" hidden="1" x14ac:dyDescent="0.3">
      <c r="A155" s="122" t="s">
        <v>219</v>
      </c>
    </row>
    <row r="156" spans="1:1" s="34" customFormat="1" ht="15" hidden="1" x14ac:dyDescent="0.3">
      <c r="A156" s="122" t="s">
        <v>220</v>
      </c>
    </row>
    <row r="157" spans="1:1" s="34" customFormat="1" ht="15" hidden="1" x14ac:dyDescent="0.3">
      <c r="A157" s="122" t="s">
        <v>221</v>
      </c>
    </row>
    <row r="158" spans="1:1" s="34" customFormat="1" ht="15" hidden="1" x14ac:dyDescent="0.3">
      <c r="A158" s="122" t="s">
        <v>222</v>
      </c>
    </row>
    <row r="159" spans="1:1" s="34" customFormat="1" ht="15" hidden="1" x14ac:dyDescent="0.3">
      <c r="A159" s="122" t="s">
        <v>223</v>
      </c>
    </row>
    <row r="160" spans="1:1" s="34" customFormat="1" ht="15" hidden="1" x14ac:dyDescent="0.3">
      <c r="A160" s="122" t="s">
        <v>224</v>
      </c>
    </row>
    <row r="161" spans="1:1" s="34" customFormat="1" ht="15" hidden="1" x14ac:dyDescent="0.3">
      <c r="A161" s="122" t="s">
        <v>225</v>
      </c>
    </row>
    <row r="162" spans="1:1" s="34" customFormat="1" ht="15" hidden="1" x14ac:dyDescent="0.3">
      <c r="A162" s="122" t="s">
        <v>226</v>
      </c>
    </row>
    <row r="163" spans="1:1" s="34" customFormat="1" ht="15" hidden="1" x14ac:dyDescent="0.3">
      <c r="A163" s="122" t="s">
        <v>227</v>
      </c>
    </row>
    <row r="164" spans="1:1" s="34" customFormat="1" ht="15" hidden="1" x14ac:dyDescent="0.3">
      <c r="A164" s="122" t="s">
        <v>228</v>
      </c>
    </row>
    <row r="165" spans="1:1" s="34" customFormat="1" ht="15" hidden="1" x14ac:dyDescent="0.3">
      <c r="A165" s="122" t="s">
        <v>229</v>
      </c>
    </row>
    <row r="166" spans="1:1" s="34" customFormat="1" ht="15" hidden="1" x14ac:dyDescent="0.3">
      <c r="A166" s="123" t="s">
        <v>230</v>
      </c>
    </row>
    <row r="167" spans="1:1" s="34" customFormat="1" ht="15" hidden="1" x14ac:dyDescent="0.3">
      <c r="A167" s="122" t="s">
        <v>231</v>
      </c>
    </row>
    <row r="168" spans="1:1" s="34" customFormat="1" ht="15" hidden="1" x14ac:dyDescent="0.3">
      <c r="A168" s="122" t="s">
        <v>232</v>
      </c>
    </row>
    <row r="169" spans="1:1" s="34" customFormat="1" ht="15" hidden="1" x14ac:dyDescent="0.3">
      <c r="A169" s="122" t="s">
        <v>233</v>
      </c>
    </row>
    <row r="170" spans="1:1" s="34" customFormat="1" ht="15" hidden="1" x14ac:dyDescent="0.3">
      <c r="A170" s="122" t="s">
        <v>234</v>
      </c>
    </row>
    <row r="171" spans="1:1" s="34" customFormat="1" ht="15" hidden="1" x14ac:dyDescent="0.3">
      <c r="A171" s="122" t="s">
        <v>235</v>
      </c>
    </row>
    <row r="172" spans="1:1" s="34" customFormat="1" ht="15" hidden="1" x14ac:dyDescent="0.3">
      <c r="A172" s="122" t="s">
        <v>236</v>
      </c>
    </row>
    <row r="173" spans="1:1" s="34" customFormat="1" ht="15" hidden="1" x14ac:dyDescent="0.3">
      <c r="A173" s="122" t="s">
        <v>237</v>
      </c>
    </row>
    <row r="174" spans="1:1" s="34" customFormat="1" ht="15" hidden="1" x14ac:dyDescent="0.3">
      <c r="A174" s="122" t="s">
        <v>238</v>
      </c>
    </row>
    <row r="175" spans="1:1" s="34" customFormat="1" ht="15" hidden="1" x14ac:dyDescent="0.3">
      <c r="A175" s="122" t="s">
        <v>239</v>
      </c>
    </row>
    <row r="176" spans="1:1" s="34" customFormat="1" ht="15" hidden="1" x14ac:dyDescent="0.3">
      <c r="A176" s="122" t="s">
        <v>240</v>
      </c>
    </row>
    <row r="177" spans="1:1" s="34" customFormat="1" ht="15" hidden="1" x14ac:dyDescent="0.3">
      <c r="A177" s="122" t="s">
        <v>241</v>
      </c>
    </row>
    <row r="178" spans="1:1" s="34" customFormat="1" ht="15" hidden="1" x14ac:dyDescent="0.3">
      <c r="A178" s="34" t="s">
        <v>242</v>
      </c>
    </row>
    <row r="179" spans="1:1" s="34" customFormat="1" ht="15" hidden="1" x14ac:dyDescent="0.3">
      <c r="A179" s="122" t="s">
        <v>243</v>
      </c>
    </row>
    <row r="180" spans="1:1" s="34" customFormat="1" ht="15" hidden="1" x14ac:dyDescent="0.3">
      <c r="A180" s="122" t="s">
        <v>244</v>
      </c>
    </row>
    <row r="181" spans="1:1" s="34" customFormat="1" ht="15" hidden="1" x14ac:dyDescent="0.3">
      <c r="A181" s="122" t="s">
        <v>245</v>
      </c>
    </row>
    <row r="182" spans="1:1" s="34" customFormat="1" ht="15" hidden="1" x14ac:dyDescent="0.3">
      <c r="A182" s="122" t="s">
        <v>246</v>
      </c>
    </row>
    <row r="183" spans="1:1" s="34" customFormat="1" ht="15" hidden="1" x14ac:dyDescent="0.3">
      <c r="A183" s="122" t="s">
        <v>247</v>
      </c>
    </row>
    <row r="184" spans="1:1" s="34" customFormat="1" ht="15" hidden="1" x14ac:dyDescent="0.3">
      <c r="A184" s="122" t="s">
        <v>248</v>
      </c>
    </row>
    <row r="185" spans="1:1" s="34" customFormat="1" ht="15" hidden="1" x14ac:dyDescent="0.3">
      <c r="A185" s="122" t="s">
        <v>249</v>
      </c>
    </row>
    <row r="186" spans="1:1" s="34" customFormat="1" ht="15" hidden="1" x14ac:dyDescent="0.3">
      <c r="A186" s="122" t="s">
        <v>250</v>
      </c>
    </row>
    <row r="187" spans="1:1" s="34" customFormat="1" ht="15" hidden="1" x14ac:dyDescent="0.3">
      <c r="A187" s="122" t="s">
        <v>251</v>
      </c>
    </row>
    <row r="188" spans="1:1" s="34" customFormat="1" ht="15" hidden="1" x14ac:dyDescent="0.3">
      <c r="A188" s="122" t="s">
        <v>252</v>
      </c>
    </row>
    <row r="189" spans="1:1" s="34" customFormat="1" ht="15" hidden="1" x14ac:dyDescent="0.3">
      <c r="A189" s="122" t="s">
        <v>253</v>
      </c>
    </row>
    <row r="190" spans="1:1" s="34" customFormat="1" ht="15" hidden="1" x14ac:dyDescent="0.3">
      <c r="A190" s="122" t="s">
        <v>254</v>
      </c>
    </row>
    <row r="191" spans="1:1" s="34" customFormat="1" ht="15" hidden="1" x14ac:dyDescent="0.3">
      <c r="A191" s="122" t="s">
        <v>255</v>
      </c>
    </row>
    <row r="192" spans="1:1" s="34" customFormat="1" ht="15" hidden="1" x14ac:dyDescent="0.3">
      <c r="A192" s="122" t="s">
        <v>256</v>
      </c>
    </row>
    <row r="193" spans="1:1" s="34" customFormat="1" ht="15" hidden="1" x14ac:dyDescent="0.3">
      <c r="A193" s="122" t="s">
        <v>257</v>
      </c>
    </row>
    <row r="194" spans="1:1" s="34" customFormat="1" ht="15" hidden="1" x14ac:dyDescent="0.3">
      <c r="A194" s="122" t="s">
        <v>258</v>
      </c>
    </row>
    <row r="195" spans="1:1" s="34" customFormat="1" ht="15" hidden="1" x14ac:dyDescent="0.3">
      <c r="A195" s="122" t="s">
        <v>259</v>
      </c>
    </row>
    <row r="196" spans="1:1" s="34" customFormat="1" ht="15" hidden="1" x14ac:dyDescent="0.3">
      <c r="A196" s="122" t="s">
        <v>260</v>
      </c>
    </row>
    <row r="197" spans="1:1" s="34" customFormat="1" ht="15" hidden="1" x14ac:dyDescent="0.3">
      <c r="A197" s="122" t="s">
        <v>261</v>
      </c>
    </row>
    <row r="198" spans="1:1" s="34" customFormat="1" ht="15" hidden="1" x14ac:dyDescent="0.3">
      <c r="A198" s="122" t="s">
        <v>262</v>
      </c>
    </row>
    <row r="199" spans="1:1" s="34" customFormat="1" ht="15" hidden="1" x14ac:dyDescent="0.3">
      <c r="A199" s="122" t="s">
        <v>263</v>
      </c>
    </row>
    <row r="200" spans="1:1" s="34" customFormat="1" ht="15" hidden="1" x14ac:dyDescent="0.3">
      <c r="A200" s="122" t="s">
        <v>264</v>
      </c>
    </row>
    <row r="201" spans="1:1" s="34" customFormat="1" ht="15" hidden="1" x14ac:dyDescent="0.3">
      <c r="A201" s="122" t="s">
        <v>265</v>
      </c>
    </row>
    <row r="202" spans="1:1" s="34" customFormat="1" ht="15" hidden="1" x14ac:dyDescent="0.3">
      <c r="A202" s="122" t="s">
        <v>266</v>
      </c>
    </row>
    <row r="203" spans="1:1" s="34" customFormat="1" ht="15" hidden="1" x14ac:dyDescent="0.3">
      <c r="A203" s="122" t="s">
        <v>267</v>
      </c>
    </row>
    <row r="204" spans="1:1" s="34" customFormat="1" ht="15" hidden="1" x14ac:dyDescent="0.3">
      <c r="A204" s="122" t="s">
        <v>268</v>
      </c>
    </row>
    <row r="205" spans="1:1" s="34" customFormat="1" ht="15" hidden="1" x14ac:dyDescent="0.3">
      <c r="A205" s="122" t="s">
        <v>269</v>
      </c>
    </row>
    <row r="206" spans="1:1" s="34" customFormat="1" ht="15" hidden="1" x14ac:dyDescent="0.3">
      <c r="A206" s="122" t="s">
        <v>270</v>
      </c>
    </row>
    <row r="207" spans="1:1" s="34" customFormat="1" ht="15" hidden="1" x14ac:dyDescent="0.3">
      <c r="A207" s="122" t="s">
        <v>271</v>
      </c>
    </row>
    <row r="208" spans="1:1" s="34" customFormat="1" ht="15" hidden="1" x14ac:dyDescent="0.3">
      <c r="A208" s="122" t="s">
        <v>272</v>
      </c>
    </row>
    <row r="209" spans="1:1" s="34" customFormat="1" ht="15" hidden="1" x14ac:dyDescent="0.3">
      <c r="A209" s="122" t="s">
        <v>273</v>
      </c>
    </row>
    <row r="210" spans="1:1" s="34" customFormat="1" ht="15" hidden="1" x14ac:dyDescent="0.3">
      <c r="A210" s="122" t="s">
        <v>274</v>
      </c>
    </row>
    <row r="211" spans="1:1" s="34" customFormat="1" ht="15" hidden="1" x14ac:dyDescent="0.3">
      <c r="A211" s="122" t="s">
        <v>275</v>
      </c>
    </row>
    <row r="212" spans="1:1" s="34" customFormat="1" ht="15" hidden="1" x14ac:dyDescent="0.3">
      <c r="A212" s="122" t="s">
        <v>276</v>
      </c>
    </row>
    <row r="213" spans="1:1" s="34" customFormat="1" ht="15" hidden="1" x14ac:dyDescent="0.3">
      <c r="A213" s="122" t="s">
        <v>277</v>
      </c>
    </row>
    <row r="214" spans="1:1" s="34" customFormat="1" ht="15" hidden="1" x14ac:dyDescent="0.3">
      <c r="A214" s="122" t="s">
        <v>278</v>
      </c>
    </row>
    <row r="215" spans="1:1" s="34" customFormat="1" ht="15" hidden="1" x14ac:dyDescent="0.3">
      <c r="A215" s="122" t="s">
        <v>279</v>
      </c>
    </row>
    <row r="216" spans="1:1" s="34" customFormat="1" ht="15" hidden="1" x14ac:dyDescent="0.3">
      <c r="A216" s="122" t="s">
        <v>280</v>
      </c>
    </row>
    <row r="217" spans="1:1" s="34" customFormat="1" ht="15" hidden="1" x14ac:dyDescent="0.3">
      <c r="A217" s="122" t="s">
        <v>281</v>
      </c>
    </row>
    <row r="218" spans="1:1" s="34" customFormat="1" ht="15" hidden="1" x14ac:dyDescent="0.3">
      <c r="A218" s="122" t="s">
        <v>282</v>
      </c>
    </row>
    <row r="219" spans="1:1" s="34" customFormat="1" ht="15" hidden="1" x14ac:dyDescent="0.3">
      <c r="A219" s="122" t="s">
        <v>283</v>
      </c>
    </row>
    <row r="220" spans="1:1" s="34" customFormat="1" ht="15" hidden="1" x14ac:dyDescent="0.3">
      <c r="A220" s="122" t="s">
        <v>284</v>
      </c>
    </row>
    <row r="221" spans="1:1" s="34" customFormat="1" ht="15" hidden="1" x14ac:dyDescent="0.3">
      <c r="A221" s="122" t="s">
        <v>285</v>
      </c>
    </row>
    <row r="222" spans="1:1" s="34" customFormat="1" ht="15" hidden="1" x14ac:dyDescent="0.3">
      <c r="A222" s="122" t="s">
        <v>286</v>
      </c>
    </row>
    <row r="223" spans="1:1" s="34" customFormat="1" ht="15" hidden="1" x14ac:dyDescent="0.3">
      <c r="A223" s="122" t="s">
        <v>287</v>
      </c>
    </row>
    <row r="224" spans="1:1" s="34" customFormat="1" ht="15" hidden="1" x14ac:dyDescent="0.3">
      <c r="A224" s="122" t="s">
        <v>288</v>
      </c>
    </row>
    <row r="225" spans="1:1" s="34" customFormat="1" ht="15" hidden="1" x14ac:dyDescent="0.3">
      <c r="A225" s="122" t="s">
        <v>289</v>
      </c>
    </row>
    <row r="226" spans="1:1" s="34" customFormat="1" ht="15" hidden="1" x14ac:dyDescent="0.3">
      <c r="A226" s="122" t="s">
        <v>290</v>
      </c>
    </row>
    <row r="227" spans="1:1" s="34" customFormat="1" ht="15" hidden="1" x14ac:dyDescent="0.3">
      <c r="A227" s="122" t="s">
        <v>291</v>
      </c>
    </row>
    <row r="228" spans="1:1" s="34" customFormat="1" ht="15" hidden="1" x14ac:dyDescent="0.3">
      <c r="A228" s="122" t="s">
        <v>292</v>
      </c>
    </row>
    <row r="229" spans="1:1" s="34" customFormat="1" ht="15" hidden="1" x14ac:dyDescent="0.3">
      <c r="A229" s="122" t="s">
        <v>293</v>
      </c>
    </row>
    <row r="230" spans="1:1" s="34" customFormat="1" ht="15" hidden="1" x14ac:dyDescent="0.3"/>
    <row r="231" spans="1:1" s="34" customFormat="1" ht="15" hidden="1" x14ac:dyDescent="0.3">
      <c r="A231" s="124" t="s">
        <v>294</v>
      </c>
    </row>
    <row r="232" spans="1:1" s="34" customFormat="1" ht="15" hidden="1" x14ac:dyDescent="0.3"/>
    <row r="233" spans="1:1" s="34" customFormat="1" ht="15" hidden="1" x14ac:dyDescent="0.3">
      <c r="A233" s="122" t="s">
        <v>23</v>
      </c>
    </row>
    <row r="234" spans="1:1" s="34" customFormat="1" ht="15" hidden="1" x14ac:dyDescent="0.3">
      <c r="A234" s="122" t="s">
        <v>24</v>
      </c>
    </row>
    <row r="235" spans="1:1" s="34" customFormat="1" ht="15" hidden="1" x14ac:dyDescent="0.3">
      <c r="A235" s="122" t="s">
        <v>94</v>
      </c>
    </row>
    <row r="236" spans="1:1" s="34" customFormat="1" ht="15" hidden="1" x14ac:dyDescent="0.3">
      <c r="A236" s="122" t="s">
        <v>99</v>
      </c>
    </row>
    <row r="237" spans="1:1" s="34" customFormat="1" ht="15" hidden="1" x14ac:dyDescent="0.3">
      <c r="A237" s="122" t="s">
        <v>25</v>
      </c>
    </row>
    <row r="238" spans="1:1" s="34" customFormat="1" ht="15" hidden="1" x14ac:dyDescent="0.3">
      <c r="A238" s="122" t="s">
        <v>26</v>
      </c>
    </row>
    <row r="239" spans="1:1" s="34" customFormat="1" ht="15" hidden="1" x14ac:dyDescent="0.3">
      <c r="A239" s="122" t="s">
        <v>112</v>
      </c>
    </row>
    <row r="240" spans="1:1" s="34" customFormat="1" ht="15" hidden="1" x14ac:dyDescent="0.3">
      <c r="A240" s="34" t="s">
        <v>113</v>
      </c>
    </row>
    <row r="241" spans="1:1" s="34" customFormat="1" ht="15" hidden="1" x14ac:dyDescent="0.3">
      <c r="A241" s="122" t="s">
        <v>28</v>
      </c>
    </row>
    <row r="242" spans="1:1" s="34" customFormat="1" ht="15" hidden="1" x14ac:dyDescent="0.3">
      <c r="A242" s="122" t="s">
        <v>29</v>
      </c>
    </row>
    <row r="243" spans="1:1" s="34" customFormat="1" ht="15" hidden="1" x14ac:dyDescent="0.3">
      <c r="A243" s="122" t="s">
        <v>30</v>
      </c>
    </row>
    <row r="244" spans="1:1" s="34" customFormat="1" ht="15" hidden="1" x14ac:dyDescent="0.3">
      <c r="A244" s="122" t="s">
        <v>100</v>
      </c>
    </row>
    <row r="245" spans="1:1" s="34" customFormat="1" ht="15" hidden="1" x14ac:dyDescent="0.3">
      <c r="A245" s="122" t="s">
        <v>31</v>
      </c>
    </row>
    <row r="246" spans="1:1" s="34" customFormat="1" ht="15" hidden="1" x14ac:dyDescent="0.3">
      <c r="A246" s="122" t="s">
        <v>32</v>
      </c>
    </row>
    <row r="247" spans="1:1" s="34" customFormat="1" ht="15" hidden="1" x14ac:dyDescent="0.3">
      <c r="A247" s="122" t="s">
        <v>89</v>
      </c>
    </row>
    <row r="248" spans="1:1" s="34" customFormat="1" ht="15" hidden="1" x14ac:dyDescent="0.3">
      <c r="A248" s="122" t="s">
        <v>33</v>
      </c>
    </row>
    <row r="249" spans="1:1" s="34" customFormat="1" ht="15" hidden="1" x14ac:dyDescent="0.3">
      <c r="A249" s="122" t="s">
        <v>114</v>
      </c>
    </row>
    <row r="250" spans="1:1" s="34" customFormat="1" ht="15" hidden="1" x14ac:dyDescent="0.3">
      <c r="A250" s="122" t="s">
        <v>34</v>
      </c>
    </row>
    <row r="251" spans="1:1" s="34" customFormat="1" ht="15" hidden="1" x14ac:dyDescent="0.3">
      <c r="A251" s="122" t="s">
        <v>35</v>
      </c>
    </row>
    <row r="252" spans="1:1" s="34" customFormat="1" ht="15" hidden="1" x14ac:dyDescent="0.3">
      <c r="A252" s="122" t="s">
        <v>90</v>
      </c>
    </row>
    <row r="253" spans="1:1" s="34" customFormat="1" ht="14.25" hidden="1" customHeight="1" x14ac:dyDescent="0.3">
      <c r="A253" s="122" t="s">
        <v>36</v>
      </c>
    </row>
    <row r="254" spans="1:1" s="34" customFormat="1" ht="15" hidden="1" x14ac:dyDescent="0.3">
      <c r="A254" s="122" t="s">
        <v>295</v>
      </c>
    </row>
    <row r="255" spans="1:1" s="34" customFormat="1" ht="15" hidden="1" x14ac:dyDescent="0.3">
      <c r="A255" s="122" t="s">
        <v>37</v>
      </c>
    </row>
    <row r="256" spans="1:1" s="34" customFormat="1" ht="15" hidden="1" x14ac:dyDescent="0.3">
      <c r="A256" s="122" t="s">
        <v>38</v>
      </c>
    </row>
    <row r="257" spans="1:1" s="34" customFormat="1" ht="15" hidden="1" x14ac:dyDescent="0.3">
      <c r="A257" s="122" t="s">
        <v>39</v>
      </c>
    </row>
    <row r="258" spans="1:1" s="34" customFormat="1" ht="15" hidden="1" x14ac:dyDescent="0.3">
      <c r="A258" s="122" t="s">
        <v>40</v>
      </c>
    </row>
    <row r="259" spans="1:1" s="34" customFormat="1" ht="15" hidden="1" x14ac:dyDescent="0.3">
      <c r="A259" s="122" t="s">
        <v>41</v>
      </c>
    </row>
    <row r="260" spans="1:1" s="34" customFormat="1" ht="15" hidden="1" x14ac:dyDescent="0.3">
      <c r="A260" s="122" t="s">
        <v>42</v>
      </c>
    </row>
    <row r="261" spans="1:1" s="34" customFormat="1" ht="15" hidden="1" x14ac:dyDescent="0.3">
      <c r="A261" s="122" t="s">
        <v>43</v>
      </c>
    </row>
    <row r="262" spans="1:1" s="34" customFormat="1" ht="15" hidden="1" x14ac:dyDescent="0.3">
      <c r="A262" s="122" t="s">
        <v>44</v>
      </c>
    </row>
    <row r="263" spans="1:1" s="34" customFormat="1" ht="15" hidden="1" x14ac:dyDescent="0.3">
      <c r="A263" s="122" t="s">
        <v>45</v>
      </c>
    </row>
    <row r="264" spans="1:1" s="34" customFormat="1" ht="15" hidden="1" x14ac:dyDescent="0.3">
      <c r="A264" s="122" t="s">
        <v>46</v>
      </c>
    </row>
    <row r="265" spans="1:1" hidden="1" x14ac:dyDescent="0.45">
      <c r="A265" s="122" t="s">
        <v>47</v>
      </c>
    </row>
    <row r="266" spans="1:1" hidden="1" x14ac:dyDescent="0.45">
      <c r="A266" s="122" t="s">
        <v>48</v>
      </c>
    </row>
    <row r="267" spans="1:1" hidden="1" x14ac:dyDescent="0.45">
      <c r="A267" s="122" t="s">
        <v>49</v>
      </c>
    </row>
    <row r="268" spans="1:1" hidden="1" x14ac:dyDescent="0.45">
      <c r="A268" s="122" t="s">
        <v>50</v>
      </c>
    </row>
    <row r="269" spans="1:1" hidden="1" x14ac:dyDescent="0.45">
      <c r="A269" s="122" t="s">
        <v>296</v>
      </c>
    </row>
    <row r="270" spans="1:1" hidden="1" x14ac:dyDescent="0.45">
      <c r="A270" s="122" t="s">
        <v>115</v>
      </c>
    </row>
    <row r="271" spans="1:1" hidden="1" x14ac:dyDescent="0.45">
      <c r="A271" s="122" t="s">
        <v>51</v>
      </c>
    </row>
    <row r="272" spans="1:1" hidden="1" x14ac:dyDescent="0.45">
      <c r="A272" s="122" t="s">
        <v>52</v>
      </c>
    </row>
    <row r="273" spans="1:1" hidden="1" x14ac:dyDescent="0.45">
      <c r="A273" s="122" t="s">
        <v>53</v>
      </c>
    </row>
    <row r="274" spans="1:1" hidden="1" x14ac:dyDescent="0.45">
      <c r="A274" s="122" t="s">
        <v>54</v>
      </c>
    </row>
    <row r="275" spans="1:1" hidden="1" x14ac:dyDescent="0.45">
      <c r="A275" s="122" t="s">
        <v>55</v>
      </c>
    </row>
    <row r="276" spans="1:1" hidden="1" x14ac:dyDescent="0.45">
      <c r="A276" s="122" t="s">
        <v>56</v>
      </c>
    </row>
    <row r="277" spans="1:1" hidden="1" x14ac:dyDescent="0.45">
      <c r="A277" s="122" t="s">
        <v>57</v>
      </c>
    </row>
    <row r="278" spans="1:1" hidden="1" x14ac:dyDescent="0.45">
      <c r="A278" s="122" t="s">
        <v>297</v>
      </c>
    </row>
    <row r="279" spans="1:1" hidden="1" x14ac:dyDescent="0.45">
      <c r="A279" s="122" t="s">
        <v>80</v>
      </c>
    </row>
    <row r="280" spans="1:1" hidden="1" x14ac:dyDescent="0.45">
      <c r="A280" s="122" t="s">
        <v>298</v>
      </c>
    </row>
    <row r="281" spans="1:1" hidden="1" x14ac:dyDescent="0.45">
      <c r="A281" s="122" t="s">
        <v>58</v>
      </c>
    </row>
    <row r="282" spans="1:1" hidden="1" x14ac:dyDescent="0.45">
      <c r="A282" s="122" t="s">
        <v>59</v>
      </c>
    </row>
    <row r="283" spans="1:1" hidden="1" x14ac:dyDescent="0.45">
      <c r="A283" s="122" t="s">
        <v>78</v>
      </c>
    </row>
    <row r="284" spans="1:1" hidden="1" x14ac:dyDescent="0.45">
      <c r="A284" s="122" t="s">
        <v>83</v>
      </c>
    </row>
    <row r="285" spans="1:1" hidden="1" x14ac:dyDescent="0.45">
      <c r="A285" s="122" t="s">
        <v>299</v>
      </c>
    </row>
    <row r="286" spans="1:1" hidden="1" x14ac:dyDescent="0.45">
      <c r="A286" s="122" t="s">
        <v>60</v>
      </c>
    </row>
    <row r="287" spans="1:1" hidden="1" x14ac:dyDescent="0.45">
      <c r="A287" s="122" t="s">
        <v>91</v>
      </c>
    </row>
    <row r="288" spans="1:1" hidden="1" x14ac:dyDescent="0.45">
      <c r="A288" s="122" t="s">
        <v>61</v>
      </c>
    </row>
    <row r="289" spans="1:1" hidden="1" x14ac:dyDescent="0.45">
      <c r="A289" s="122" t="s">
        <v>300</v>
      </c>
    </row>
    <row r="290" spans="1:1" hidden="1" x14ac:dyDescent="0.45">
      <c r="A290" s="122" t="s">
        <v>62</v>
      </c>
    </row>
    <row r="291" spans="1:1" hidden="1" x14ac:dyDescent="0.45">
      <c r="A291" s="122" t="s">
        <v>63</v>
      </c>
    </row>
    <row r="292" spans="1:1" hidden="1" x14ac:dyDescent="0.45">
      <c r="A292" s="122" t="s">
        <v>301</v>
      </c>
    </row>
    <row r="293" spans="1:1" hidden="1" x14ac:dyDescent="0.45">
      <c r="A293" s="122" t="s">
        <v>64</v>
      </c>
    </row>
    <row r="294" spans="1:1" hidden="1" x14ac:dyDescent="0.45">
      <c r="A294" s="122" t="s">
        <v>116</v>
      </c>
    </row>
    <row r="295" spans="1:1" hidden="1" x14ac:dyDescent="0.45">
      <c r="A295" s="122" t="s">
        <v>302</v>
      </c>
    </row>
    <row r="296" spans="1:1" hidden="1" x14ac:dyDescent="0.45">
      <c r="A296" s="122" t="s">
        <v>65</v>
      </c>
    </row>
    <row r="297" spans="1:1" hidden="1" x14ac:dyDescent="0.45">
      <c r="A297" s="122" t="s">
        <v>66</v>
      </c>
    </row>
    <row r="298" spans="1:1" hidden="1" x14ac:dyDescent="0.45">
      <c r="A298" s="122" t="s">
        <v>117</v>
      </c>
    </row>
    <row r="299" spans="1:1" hidden="1" x14ac:dyDescent="0.45">
      <c r="A299" s="122" t="s">
        <v>67</v>
      </c>
    </row>
    <row r="300" spans="1:1" hidden="1" x14ac:dyDescent="0.45">
      <c r="A300" s="122" t="s">
        <v>68</v>
      </c>
    </row>
    <row r="301" spans="1:1" hidden="1" x14ac:dyDescent="0.45">
      <c r="A301" s="122" t="s">
        <v>93</v>
      </c>
    </row>
    <row r="302" spans="1:1" hidden="1" x14ac:dyDescent="0.45">
      <c r="A302" s="122" t="s">
        <v>69</v>
      </c>
    </row>
    <row r="303" spans="1:1" hidden="1" x14ac:dyDescent="0.45">
      <c r="A303" s="122" t="s">
        <v>79</v>
      </c>
    </row>
    <row r="304" spans="1:1" hidden="1" x14ac:dyDescent="0.45">
      <c r="A304" s="122" t="s">
        <v>70</v>
      </c>
    </row>
    <row r="305" spans="1:1" hidden="1" x14ac:dyDescent="0.45">
      <c r="A305" s="122" t="s">
        <v>303</v>
      </c>
    </row>
    <row r="306" spans="1:1" hidden="1" x14ac:dyDescent="0.45">
      <c r="A306" s="122" t="s">
        <v>71</v>
      </c>
    </row>
    <row r="307" spans="1:1" hidden="1" x14ac:dyDescent="0.45">
      <c r="A307" s="122" t="s">
        <v>72</v>
      </c>
    </row>
    <row r="308" spans="1:1" hidden="1" x14ac:dyDescent="0.45">
      <c r="A308" s="122" t="s">
        <v>82</v>
      </c>
    </row>
    <row r="309" spans="1:1" hidden="1" x14ac:dyDescent="0.45">
      <c r="A309" s="122" t="s">
        <v>73</v>
      </c>
    </row>
    <row r="310" spans="1:1" hidden="1" x14ac:dyDescent="0.45">
      <c r="A310" s="122" t="s">
        <v>304</v>
      </c>
    </row>
    <row r="311" spans="1:1" hidden="1" x14ac:dyDescent="0.45">
      <c r="A311" s="122" t="s">
        <v>95</v>
      </c>
    </row>
    <row r="312" spans="1:1" hidden="1" x14ac:dyDescent="0.45">
      <c r="A312" s="122" t="s">
        <v>305</v>
      </c>
    </row>
    <row r="313" spans="1:1" hidden="1" x14ac:dyDescent="0.45">
      <c r="A313" s="122" t="s">
        <v>306</v>
      </c>
    </row>
    <row r="314" spans="1:1" hidden="1" x14ac:dyDescent="0.45">
      <c r="A314" s="123" t="s">
        <v>74</v>
      </c>
    </row>
    <row r="315" spans="1:1" hidden="1" x14ac:dyDescent="0.45">
      <c r="A315" s="34" t="s">
        <v>101</v>
      </c>
    </row>
    <row r="316" spans="1:1" hidden="1" x14ac:dyDescent="0.45">
      <c r="A316" s="122" t="s">
        <v>27</v>
      </c>
    </row>
    <row r="317" spans="1:1" hidden="1" x14ac:dyDescent="0.45">
      <c r="A317" s="34" t="s">
        <v>307</v>
      </c>
    </row>
    <row r="318" spans="1:1" hidden="1" x14ac:dyDescent="0.45">
      <c r="A318" s="34" t="s">
        <v>308</v>
      </c>
    </row>
  </sheetData>
  <sheetProtection selectLockedCells="1"/>
  <mergeCells count="27">
    <mergeCell ref="A1:L1"/>
    <mergeCell ref="A2:L2"/>
    <mergeCell ref="B9:C9"/>
    <mergeCell ref="J10:K10"/>
    <mergeCell ref="A11:C11"/>
    <mergeCell ref="J6:K6"/>
    <mergeCell ref="J8:K8"/>
    <mergeCell ref="A49:L49"/>
    <mergeCell ref="A50:L50"/>
    <mergeCell ref="B48:L48"/>
    <mergeCell ref="A46:M46"/>
    <mergeCell ref="A39:C39"/>
    <mergeCell ref="A42:C42"/>
    <mergeCell ref="A40:C40"/>
    <mergeCell ref="A43:C43"/>
    <mergeCell ref="B47:L47"/>
    <mergeCell ref="A45:N45"/>
    <mergeCell ref="J37:L37"/>
    <mergeCell ref="A44:L44"/>
    <mergeCell ref="B37:C37"/>
    <mergeCell ref="C38:J38"/>
    <mergeCell ref="A12:L12"/>
    <mergeCell ref="A33:L33"/>
    <mergeCell ref="B35:C35"/>
    <mergeCell ref="J35:L35"/>
    <mergeCell ref="B36:C36"/>
    <mergeCell ref="J36:L36"/>
  </mergeCells>
  <phoneticPr fontId="1" type="noConversion"/>
  <dataValidations count="5">
    <dataValidation type="date" allowBlank="1" showInputMessage="1" showErrorMessage="1" errorTitle="Invalid Date Entered" error="You have entered a date that does not fall within this payperiod. _x000a__x000a_?'s call 719.255.3464 or e-mail sepayrol@uccs.edu" sqref="A14:A32" xr:uid="{00000000-0002-0000-0700-000000000000}">
      <formula1>46348</formula1>
      <formula2>46361</formula2>
    </dataValidation>
    <dataValidation type="textLength" operator="equal" allowBlank="1" showInputMessage="1" showErrorMessage="1" errorTitle="Incorrect number of digits" error="The speedtype must have eight digits" sqref="B6 J6:K6 B8 J8:K8" xr:uid="{00000000-0002-0000-0700-000001000000}">
      <formula1>8</formula1>
    </dataValidation>
    <dataValidation type="decimal" allowBlank="1" showInputMessage="1" showErrorMessage="1" error="Student Employee pay rates must be between $7.28 - $18.00." sqref="G10" xr:uid="{00000000-0002-0000-0700-000002000000}">
      <formula1>7.28</formula1>
      <formula2>18</formula2>
    </dataValidation>
    <dataValidation type="textLength" operator="equal" allowBlank="1" showInputMessage="1" showErrorMessage="1" error="An Employee ID number is 6 digits long." sqref="G4" xr:uid="{00000000-0002-0000-0700-000003000000}">
      <formula1>6</formula1>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700-000004000000}">
      <formula1>OFFSET($A$53,0,0,COUNTA($A:$A),1)</formula1>
    </dataValidation>
  </dataValidations>
  <hyperlinks>
    <hyperlink ref="A50:L50" r:id="rId1" display="If you are having problems with the timesheet or have any questions please contact Student Employment at 719.262.3454 or e-mail us at stuemp@uccs.edu" xr:uid="{00000000-0004-0000-0700-000000000000}"/>
    <hyperlink ref="A49" r:id="rId2" display="For the most up-to-date form, see our website at:  http://www.uccs.edu/~stuemp/formstuemp.htm" xr:uid="{00000000-0004-0000-0700-000001000000}"/>
    <hyperlink ref="A49:L49" r:id="rId3" display="For the most up-to-date form, see our website at:  http://www.uccs.edu/~stuemp/formstuemp.shtml" xr:uid="{00000000-0004-0000-0700-000002000000}"/>
  </hyperlinks>
  <printOptions horizontalCentered="1" verticalCentered="1"/>
  <pageMargins left="0" right="0" top="0.5" bottom="0.75" header="0.5" footer="0.5"/>
  <pageSetup scale="62" orientation="portrait" blackAndWhite="1" horizontalDpi="300" verticalDpi="300" r:id="rId4"/>
  <headerFooter alignWithMargins="0">
    <oddFooter>&amp;C&amp;Z&amp;F</oddFooter>
  </headerFooter>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79998168889431442"/>
    <pageSetUpPr fitToPage="1"/>
  </sheetPr>
  <dimension ref="A1:R319"/>
  <sheetViews>
    <sheetView workbookViewId="0">
      <selection activeCell="A14" sqref="A14:A32"/>
    </sheetView>
  </sheetViews>
  <sheetFormatPr defaultColWidth="9.1796875" defaultRowHeight="17" x14ac:dyDescent="0.45"/>
  <cols>
    <col min="1" max="1" width="25.81640625" style="16" customWidth="1"/>
    <col min="2" max="2" width="25.453125" style="16" customWidth="1"/>
    <col min="3" max="3" width="13" style="16" customWidth="1"/>
    <col min="4" max="4" width="12.54296875" style="16" hidden="1" customWidth="1"/>
    <col min="5" max="6" width="9.1796875" style="16" hidden="1" customWidth="1"/>
    <col min="7" max="7" width="12.26953125" style="16" customWidth="1"/>
    <col min="8" max="9" width="9.1796875" style="16" hidden="1" customWidth="1"/>
    <col min="10" max="10" width="10.1796875" style="16" customWidth="1"/>
    <col min="11" max="11" width="15.453125" style="16" customWidth="1"/>
    <col min="12" max="12" width="13.7265625" style="16" customWidth="1"/>
    <col min="13" max="16384" width="9.1796875" style="16"/>
  </cols>
  <sheetData>
    <row r="1" spans="1:12" s="139" customFormat="1" ht="44.25" customHeight="1" thickTop="1" x14ac:dyDescent="1.05">
      <c r="A1" s="348" t="s">
        <v>0</v>
      </c>
      <c r="B1" s="349"/>
      <c r="C1" s="349"/>
      <c r="D1" s="349"/>
      <c r="E1" s="349"/>
      <c r="F1" s="349"/>
      <c r="G1" s="349"/>
      <c r="H1" s="349"/>
      <c r="I1" s="349"/>
      <c r="J1" s="349"/>
      <c r="K1" s="349"/>
      <c r="L1" s="350"/>
    </row>
    <row r="2" spans="1:12" s="1" customFormat="1" ht="33" customHeight="1" x14ac:dyDescent="0.85">
      <c r="A2" s="351" t="s">
        <v>1</v>
      </c>
      <c r="B2" s="352"/>
      <c r="C2" s="352"/>
      <c r="D2" s="352"/>
      <c r="E2" s="352"/>
      <c r="F2" s="352"/>
      <c r="G2" s="352"/>
      <c r="H2" s="352"/>
      <c r="I2" s="352"/>
      <c r="J2" s="352"/>
      <c r="K2" s="352"/>
      <c r="L2" s="353"/>
    </row>
    <row r="3" spans="1:12" ht="33.75" customHeight="1" thickBot="1" x14ac:dyDescent="0.7">
      <c r="A3" s="140"/>
      <c r="B3" s="141" t="s">
        <v>108</v>
      </c>
      <c r="C3" s="142" t="str">
        <f>'Fall 2026 Pay Schedule '!A19</f>
        <v>6 December - 19 December</v>
      </c>
      <c r="D3" s="142"/>
      <c r="E3" s="142"/>
      <c r="F3" s="142"/>
      <c r="G3" s="142"/>
      <c r="H3" s="142"/>
      <c r="I3" s="142"/>
      <c r="J3" s="142"/>
      <c r="K3" s="142"/>
      <c r="L3" s="143"/>
    </row>
    <row r="4" spans="1:12" ht="40.5" customHeight="1" thickTop="1" thickBot="1" x14ac:dyDescent="0.55000000000000004">
      <c r="A4" s="144" t="s">
        <v>2</v>
      </c>
      <c r="B4" s="145">
        <f>Employee_Name</f>
        <v>0</v>
      </c>
      <c r="C4" s="146" t="s">
        <v>4</v>
      </c>
      <c r="D4" s="147"/>
      <c r="E4" s="147"/>
      <c r="F4" s="147"/>
      <c r="G4" s="148">
        <f>'30 Aug-12 Sep'!G4</f>
        <v>0</v>
      </c>
      <c r="H4" s="147"/>
      <c r="I4" s="147"/>
      <c r="J4" s="147"/>
      <c r="K4" s="146" t="s">
        <v>3</v>
      </c>
      <c r="L4" s="149">
        <f>'22 Nov-5 Dec'!L4</f>
        <v>0</v>
      </c>
    </row>
    <row r="5" spans="1:12" x14ac:dyDescent="0.45">
      <c r="A5" s="150"/>
      <c r="B5" s="151"/>
      <c r="L5" s="152"/>
    </row>
    <row r="6" spans="1:12" ht="17.5" thickBot="1" x14ac:dyDescent="0.5">
      <c r="A6" s="150" t="s">
        <v>84</v>
      </c>
      <c r="B6" s="153">
        <f>'22 Nov-5 Dec'!B6</f>
        <v>0</v>
      </c>
      <c r="C6" s="154" t="str">
        <f>'22 Nov-5 Dec'!C6</f>
        <v>Percent</v>
      </c>
      <c r="G6" s="155" t="s">
        <v>84</v>
      </c>
      <c r="H6" s="155"/>
      <c r="I6" s="155"/>
      <c r="J6" s="336">
        <f>'22 Nov-5 Dec'!J6:K6</f>
        <v>0</v>
      </c>
      <c r="K6" s="336"/>
      <c r="L6" s="156" t="str">
        <f>'22 Nov-5 Dec'!L6</f>
        <v>Percent</v>
      </c>
    </row>
    <row r="7" spans="1:12" x14ac:dyDescent="0.45">
      <c r="A7" s="150"/>
      <c r="J7" s="151"/>
      <c r="K7" s="151"/>
      <c r="L7" s="152"/>
    </row>
    <row r="8" spans="1:12" ht="17.5" thickBot="1" x14ac:dyDescent="0.5">
      <c r="A8" s="150" t="s">
        <v>84</v>
      </c>
      <c r="B8" s="153">
        <f>'22 Nov-5 Dec'!B8</f>
        <v>0</v>
      </c>
      <c r="C8" s="154" t="str">
        <f>'22 Nov-5 Dec'!C8</f>
        <v>Percent</v>
      </c>
      <c r="G8" s="155" t="s">
        <v>84</v>
      </c>
      <c r="H8" s="155"/>
      <c r="I8" s="155"/>
      <c r="J8" s="337">
        <f>'22 Nov-5 Dec'!J8:K8</f>
        <v>0</v>
      </c>
      <c r="K8" s="337"/>
      <c r="L8" s="156" t="str">
        <f>'22 Nov-5 Dec'!L8</f>
        <v>Percent</v>
      </c>
    </row>
    <row r="9" spans="1:12" ht="27.75" customHeight="1" thickBot="1" x14ac:dyDescent="0.5">
      <c r="A9" s="150" t="s">
        <v>5</v>
      </c>
      <c r="B9" s="354">
        <f>'30 Aug-12 Sep'!B9:C9</f>
        <v>0</v>
      </c>
      <c r="C9" s="354"/>
      <c r="D9" s="157"/>
      <c r="E9" s="157"/>
      <c r="F9" s="157"/>
      <c r="G9" s="157"/>
      <c r="H9" s="157"/>
      <c r="I9" s="157"/>
      <c r="J9" s="157"/>
      <c r="K9" s="158" t="s">
        <v>6</v>
      </c>
      <c r="L9" s="159" t="str">
        <f>'22 Nov-5 Dec'!L9</f>
        <v>Fall 2026</v>
      </c>
    </row>
    <row r="10" spans="1:12" ht="17.5" thickBot="1" x14ac:dyDescent="0.5">
      <c r="A10" s="150" t="s">
        <v>7</v>
      </c>
      <c r="B10" s="160">
        <f>'30 Aug-12 Sep'!B10</f>
        <v>0</v>
      </c>
      <c r="C10" s="158" t="s">
        <v>8</v>
      </c>
      <c r="D10" s="157"/>
      <c r="E10" s="157"/>
      <c r="F10" s="157"/>
      <c r="G10" s="161">
        <f>'22 Nov-5 Dec'!G10</f>
        <v>0</v>
      </c>
      <c r="H10" s="157"/>
      <c r="I10" s="157"/>
      <c r="J10" s="355" t="s">
        <v>21</v>
      </c>
      <c r="K10" s="356"/>
      <c r="L10" s="162">
        <f>IF(G10&lt;1,0,(B10-'22 Nov-5 Dec'!J36)/G10)</f>
        <v>0</v>
      </c>
    </row>
    <row r="11" spans="1:12" ht="39" customHeight="1" thickBot="1" x14ac:dyDescent="0.5">
      <c r="A11" s="357" t="s">
        <v>9</v>
      </c>
      <c r="B11" s="358"/>
      <c r="C11" s="358"/>
      <c r="D11" s="163"/>
      <c r="E11" s="163"/>
      <c r="F11" s="163"/>
      <c r="G11" s="164">
        <f>L10/6</f>
        <v>0</v>
      </c>
      <c r="H11" s="157"/>
      <c r="I11" s="157"/>
      <c r="J11" s="157"/>
      <c r="K11" s="157"/>
      <c r="L11" s="165"/>
    </row>
    <row r="12" spans="1:12" ht="20" thickBot="1" x14ac:dyDescent="0.5">
      <c r="A12" s="333"/>
      <c r="B12" s="334"/>
      <c r="C12" s="334"/>
      <c r="D12" s="334"/>
      <c r="E12" s="334"/>
      <c r="F12" s="334"/>
      <c r="G12" s="334"/>
      <c r="H12" s="334"/>
      <c r="I12" s="334"/>
      <c r="J12" s="334"/>
      <c r="K12" s="334"/>
      <c r="L12" s="335"/>
    </row>
    <row r="13" spans="1:12" ht="65.25" customHeight="1" thickTop="1" x14ac:dyDescent="0.45">
      <c r="A13" s="300" t="s">
        <v>12</v>
      </c>
      <c r="B13" s="229" t="s">
        <v>75</v>
      </c>
      <c r="C13" s="230" t="s">
        <v>17</v>
      </c>
      <c r="D13" s="231" t="s">
        <v>14</v>
      </c>
      <c r="E13" s="232" t="s">
        <v>76</v>
      </c>
      <c r="F13" s="233"/>
      <c r="G13" s="234" t="s">
        <v>15</v>
      </c>
      <c r="H13" s="235" t="s">
        <v>76</v>
      </c>
      <c r="I13" s="231"/>
      <c r="J13" s="236" t="s">
        <v>14</v>
      </c>
      <c r="K13" s="229" t="s">
        <v>16</v>
      </c>
      <c r="L13" s="301" t="s">
        <v>18</v>
      </c>
    </row>
    <row r="14" spans="1:12" x14ac:dyDescent="0.45">
      <c r="A14" s="309"/>
      <c r="B14" s="66"/>
      <c r="C14" s="67"/>
      <c r="D14" s="177">
        <f>C14-B14</f>
        <v>0</v>
      </c>
      <c r="E14" s="178">
        <f>D14</f>
        <v>0</v>
      </c>
      <c r="F14" s="179">
        <f>E14*24</f>
        <v>0</v>
      </c>
      <c r="G14" s="71"/>
      <c r="H14" s="180">
        <f>G14</f>
        <v>0</v>
      </c>
      <c r="I14" s="178">
        <f>H14*24</f>
        <v>0</v>
      </c>
      <c r="J14" s="181">
        <f>F14-I14</f>
        <v>0</v>
      </c>
      <c r="K14" s="182">
        <f>J14*$G$10</f>
        <v>0</v>
      </c>
      <c r="L14" s="191">
        <f>L10-J14</f>
        <v>0</v>
      </c>
    </row>
    <row r="15" spans="1:12" x14ac:dyDescent="0.45">
      <c r="A15" s="309"/>
      <c r="B15" s="66"/>
      <c r="C15" s="67"/>
      <c r="D15" s="177">
        <f t="shared" ref="D15:D32" si="0">C15-B15</f>
        <v>0</v>
      </c>
      <c r="E15" s="178">
        <f t="shared" ref="E15:E32" si="1">D15</f>
        <v>0</v>
      </c>
      <c r="F15" s="179">
        <f t="shared" ref="F15:F32" si="2">E15*24</f>
        <v>0</v>
      </c>
      <c r="G15" s="71"/>
      <c r="H15" s="180">
        <f t="shared" ref="H15:H32" si="3">G15</f>
        <v>0</v>
      </c>
      <c r="I15" s="178">
        <f t="shared" ref="I15:I32" si="4">H15*24</f>
        <v>0</v>
      </c>
      <c r="J15" s="181">
        <f t="shared" ref="J15:J32" si="5">F15-I15</f>
        <v>0</v>
      </c>
      <c r="K15" s="182">
        <f t="shared" ref="K15:K32" si="6">J15*$G$10</f>
        <v>0</v>
      </c>
      <c r="L15" s="190">
        <f>L14-J15</f>
        <v>0</v>
      </c>
    </row>
    <row r="16" spans="1:12" x14ac:dyDescent="0.45">
      <c r="A16" s="309"/>
      <c r="B16" s="66"/>
      <c r="C16" s="67"/>
      <c r="D16" s="177">
        <f t="shared" si="0"/>
        <v>0</v>
      </c>
      <c r="E16" s="178">
        <f t="shared" si="1"/>
        <v>0</v>
      </c>
      <c r="F16" s="179">
        <f t="shared" si="2"/>
        <v>0</v>
      </c>
      <c r="G16" s="71"/>
      <c r="H16" s="180">
        <f t="shared" si="3"/>
        <v>0</v>
      </c>
      <c r="I16" s="178">
        <f t="shared" si="4"/>
        <v>0</v>
      </c>
      <c r="J16" s="181">
        <f t="shared" si="5"/>
        <v>0</v>
      </c>
      <c r="K16" s="182">
        <f t="shared" si="6"/>
        <v>0</v>
      </c>
      <c r="L16" s="183">
        <f t="shared" ref="L16:L32" si="7">L15-J16</f>
        <v>0</v>
      </c>
    </row>
    <row r="17" spans="1:12" x14ac:dyDescent="0.45">
      <c r="A17" s="309"/>
      <c r="B17" s="66"/>
      <c r="C17" s="67"/>
      <c r="D17" s="177">
        <f t="shared" si="0"/>
        <v>0</v>
      </c>
      <c r="E17" s="178">
        <f t="shared" si="1"/>
        <v>0</v>
      </c>
      <c r="F17" s="179">
        <f t="shared" si="2"/>
        <v>0</v>
      </c>
      <c r="G17" s="71"/>
      <c r="H17" s="180">
        <f t="shared" si="3"/>
        <v>0</v>
      </c>
      <c r="I17" s="178">
        <f t="shared" si="4"/>
        <v>0</v>
      </c>
      <c r="J17" s="181">
        <f t="shared" si="5"/>
        <v>0</v>
      </c>
      <c r="K17" s="182">
        <f t="shared" si="6"/>
        <v>0</v>
      </c>
      <c r="L17" s="183">
        <f t="shared" si="7"/>
        <v>0</v>
      </c>
    </row>
    <row r="18" spans="1:12" x14ac:dyDescent="0.45">
      <c r="A18" s="309"/>
      <c r="B18" s="66"/>
      <c r="C18" s="67"/>
      <c r="D18" s="177">
        <f t="shared" si="0"/>
        <v>0</v>
      </c>
      <c r="E18" s="178">
        <f t="shared" si="1"/>
        <v>0</v>
      </c>
      <c r="F18" s="179">
        <f t="shared" si="2"/>
        <v>0</v>
      </c>
      <c r="G18" s="71"/>
      <c r="H18" s="180">
        <f t="shared" si="3"/>
        <v>0</v>
      </c>
      <c r="I18" s="178">
        <f t="shared" si="4"/>
        <v>0</v>
      </c>
      <c r="J18" s="181">
        <f t="shared" si="5"/>
        <v>0</v>
      </c>
      <c r="K18" s="182">
        <f t="shared" si="6"/>
        <v>0</v>
      </c>
      <c r="L18" s="190">
        <f t="shared" si="7"/>
        <v>0</v>
      </c>
    </row>
    <row r="19" spans="1:12" x14ac:dyDescent="0.45">
      <c r="A19" s="309"/>
      <c r="B19" s="66"/>
      <c r="C19" s="67"/>
      <c r="D19" s="177">
        <f t="shared" si="0"/>
        <v>0</v>
      </c>
      <c r="E19" s="178">
        <f t="shared" si="1"/>
        <v>0</v>
      </c>
      <c r="F19" s="179">
        <f t="shared" si="2"/>
        <v>0</v>
      </c>
      <c r="G19" s="71"/>
      <c r="H19" s="180">
        <f t="shared" si="3"/>
        <v>0</v>
      </c>
      <c r="I19" s="178">
        <f t="shared" si="4"/>
        <v>0</v>
      </c>
      <c r="J19" s="181">
        <f t="shared" si="5"/>
        <v>0</v>
      </c>
      <c r="K19" s="182">
        <f t="shared" si="6"/>
        <v>0</v>
      </c>
      <c r="L19" s="183">
        <f t="shared" si="7"/>
        <v>0</v>
      </c>
    </row>
    <row r="20" spans="1:12" x14ac:dyDescent="0.45">
      <c r="A20" s="309"/>
      <c r="B20" s="66"/>
      <c r="C20" s="67"/>
      <c r="D20" s="177">
        <f t="shared" si="0"/>
        <v>0</v>
      </c>
      <c r="E20" s="178">
        <f t="shared" si="1"/>
        <v>0</v>
      </c>
      <c r="F20" s="179">
        <f t="shared" si="2"/>
        <v>0</v>
      </c>
      <c r="G20" s="71"/>
      <c r="H20" s="180">
        <f t="shared" si="3"/>
        <v>0</v>
      </c>
      <c r="I20" s="178">
        <f t="shared" si="4"/>
        <v>0</v>
      </c>
      <c r="J20" s="181">
        <f t="shared" si="5"/>
        <v>0</v>
      </c>
      <c r="K20" s="182">
        <f t="shared" si="6"/>
        <v>0</v>
      </c>
      <c r="L20" s="183">
        <f t="shared" si="7"/>
        <v>0</v>
      </c>
    </row>
    <row r="21" spans="1:12" x14ac:dyDescent="0.45">
      <c r="A21" s="309"/>
      <c r="B21" s="66"/>
      <c r="C21" s="67"/>
      <c r="D21" s="177">
        <f t="shared" si="0"/>
        <v>0</v>
      </c>
      <c r="E21" s="178">
        <f t="shared" si="1"/>
        <v>0</v>
      </c>
      <c r="F21" s="179">
        <f t="shared" si="2"/>
        <v>0</v>
      </c>
      <c r="G21" s="71"/>
      <c r="H21" s="180">
        <f t="shared" si="3"/>
        <v>0</v>
      </c>
      <c r="I21" s="178">
        <f t="shared" si="4"/>
        <v>0</v>
      </c>
      <c r="J21" s="181">
        <f t="shared" si="5"/>
        <v>0</v>
      </c>
      <c r="K21" s="182">
        <f t="shared" si="6"/>
        <v>0</v>
      </c>
      <c r="L21" s="183">
        <f t="shared" si="7"/>
        <v>0</v>
      </c>
    </row>
    <row r="22" spans="1:12" x14ac:dyDescent="0.45">
      <c r="A22" s="309"/>
      <c r="B22" s="66"/>
      <c r="C22" s="67"/>
      <c r="D22" s="177">
        <f t="shared" si="0"/>
        <v>0</v>
      </c>
      <c r="E22" s="178">
        <f t="shared" si="1"/>
        <v>0</v>
      </c>
      <c r="F22" s="179">
        <f t="shared" si="2"/>
        <v>0</v>
      </c>
      <c r="G22" s="71"/>
      <c r="H22" s="180">
        <f t="shared" si="3"/>
        <v>0</v>
      </c>
      <c r="I22" s="178">
        <f t="shared" si="4"/>
        <v>0</v>
      </c>
      <c r="J22" s="181">
        <f t="shared" si="5"/>
        <v>0</v>
      </c>
      <c r="K22" s="182">
        <f t="shared" si="6"/>
        <v>0</v>
      </c>
      <c r="L22" s="183">
        <f t="shared" si="7"/>
        <v>0</v>
      </c>
    </row>
    <row r="23" spans="1:12" x14ac:dyDescent="0.45">
      <c r="A23" s="309"/>
      <c r="B23" s="66"/>
      <c r="C23" s="67"/>
      <c r="D23" s="177">
        <f t="shared" si="0"/>
        <v>0</v>
      </c>
      <c r="E23" s="178">
        <f t="shared" si="1"/>
        <v>0</v>
      </c>
      <c r="F23" s="179">
        <f t="shared" si="2"/>
        <v>0</v>
      </c>
      <c r="G23" s="71"/>
      <c r="H23" s="180">
        <f t="shared" si="3"/>
        <v>0</v>
      </c>
      <c r="I23" s="178">
        <f t="shared" si="4"/>
        <v>0</v>
      </c>
      <c r="J23" s="181">
        <f t="shared" si="5"/>
        <v>0</v>
      </c>
      <c r="K23" s="182">
        <f t="shared" si="6"/>
        <v>0</v>
      </c>
      <c r="L23" s="190">
        <f t="shared" si="7"/>
        <v>0</v>
      </c>
    </row>
    <row r="24" spans="1:12" x14ac:dyDescent="0.45">
      <c r="A24" s="309"/>
      <c r="B24" s="66"/>
      <c r="C24" s="67"/>
      <c r="D24" s="177">
        <f t="shared" si="0"/>
        <v>0</v>
      </c>
      <c r="E24" s="178">
        <f t="shared" si="1"/>
        <v>0</v>
      </c>
      <c r="F24" s="179">
        <f t="shared" si="2"/>
        <v>0</v>
      </c>
      <c r="G24" s="71"/>
      <c r="H24" s="180">
        <f t="shared" si="3"/>
        <v>0</v>
      </c>
      <c r="I24" s="178">
        <f t="shared" si="4"/>
        <v>0</v>
      </c>
      <c r="J24" s="181">
        <f t="shared" si="5"/>
        <v>0</v>
      </c>
      <c r="K24" s="182">
        <f t="shared" si="6"/>
        <v>0</v>
      </c>
      <c r="L24" s="183">
        <f t="shared" si="7"/>
        <v>0</v>
      </c>
    </row>
    <row r="25" spans="1:12" x14ac:dyDescent="0.45">
      <c r="A25" s="309"/>
      <c r="B25" s="66"/>
      <c r="C25" s="67"/>
      <c r="D25" s="177">
        <f t="shared" si="0"/>
        <v>0</v>
      </c>
      <c r="E25" s="178">
        <f t="shared" si="1"/>
        <v>0</v>
      </c>
      <c r="F25" s="179">
        <f t="shared" si="2"/>
        <v>0</v>
      </c>
      <c r="G25" s="71"/>
      <c r="H25" s="180">
        <f t="shared" si="3"/>
        <v>0</v>
      </c>
      <c r="I25" s="178">
        <f t="shared" si="4"/>
        <v>0</v>
      </c>
      <c r="J25" s="181">
        <f t="shared" si="5"/>
        <v>0</v>
      </c>
      <c r="K25" s="182">
        <f t="shared" si="6"/>
        <v>0</v>
      </c>
      <c r="L25" s="183">
        <f t="shared" si="7"/>
        <v>0</v>
      </c>
    </row>
    <row r="26" spans="1:12" x14ac:dyDescent="0.45">
      <c r="A26" s="309"/>
      <c r="B26" s="66"/>
      <c r="C26" s="67"/>
      <c r="D26" s="177">
        <f t="shared" si="0"/>
        <v>0</v>
      </c>
      <c r="E26" s="178">
        <f t="shared" si="1"/>
        <v>0</v>
      </c>
      <c r="F26" s="179">
        <f t="shared" si="2"/>
        <v>0</v>
      </c>
      <c r="G26" s="71"/>
      <c r="H26" s="180">
        <f t="shared" si="3"/>
        <v>0</v>
      </c>
      <c r="I26" s="178">
        <f t="shared" si="4"/>
        <v>0</v>
      </c>
      <c r="J26" s="181">
        <f t="shared" si="5"/>
        <v>0</v>
      </c>
      <c r="K26" s="182">
        <f t="shared" si="6"/>
        <v>0</v>
      </c>
      <c r="L26" s="183">
        <f t="shared" si="7"/>
        <v>0</v>
      </c>
    </row>
    <row r="27" spans="1:12" x14ac:dyDescent="0.45">
      <c r="A27" s="309"/>
      <c r="B27" s="66"/>
      <c r="C27" s="67"/>
      <c r="D27" s="177">
        <f t="shared" si="0"/>
        <v>0</v>
      </c>
      <c r="E27" s="178">
        <f t="shared" si="1"/>
        <v>0</v>
      </c>
      <c r="F27" s="179">
        <f t="shared" si="2"/>
        <v>0</v>
      </c>
      <c r="G27" s="71"/>
      <c r="H27" s="180">
        <f t="shared" si="3"/>
        <v>0</v>
      </c>
      <c r="I27" s="178">
        <f t="shared" si="4"/>
        <v>0</v>
      </c>
      <c r="J27" s="181">
        <f t="shared" si="5"/>
        <v>0</v>
      </c>
      <c r="K27" s="182">
        <f t="shared" si="6"/>
        <v>0</v>
      </c>
      <c r="L27" s="183">
        <f t="shared" si="7"/>
        <v>0</v>
      </c>
    </row>
    <row r="28" spans="1:12" x14ac:dyDescent="0.45">
      <c r="A28" s="309"/>
      <c r="B28" s="66"/>
      <c r="C28" s="67"/>
      <c r="D28" s="177">
        <f t="shared" si="0"/>
        <v>0</v>
      </c>
      <c r="E28" s="178">
        <f t="shared" si="1"/>
        <v>0</v>
      </c>
      <c r="F28" s="179">
        <f t="shared" si="2"/>
        <v>0</v>
      </c>
      <c r="G28" s="71"/>
      <c r="H28" s="180">
        <f t="shared" si="3"/>
        <v>0</v>
      </c>
      <c r="I28" s="178">
        <f t="shared" si="4"/>
        <v>0</v>
      </c>
      <c r="J28" s="181">
        <f t="shared" si="5"/>
        <v>0</v>
      </c>
      <c r="K28" s="182">
        <f t="shared" si="6"/>
        <v>0</v>
      </c>
      <c r="L28" s="191">
        <f t="shared" si="7"/>
        <v>0</v>
      </c>
    </row>
    <row r="29" spans="1:12" x14ac:dyDescent="0.45">
      <c r="A29" s="309"/>
      <c r="B29" s="66"/>
      <c r="C29" s="67"/>
      <c r="D29" s="177">
        <f t="shared" si="0"/>
        <v>0</v>
      </c>
      <c r="E29" s="178">
        <f t="shared" si="1"/>
        <v>0</v>
      </c>
      <c r="F29" s="179">
        <f t="shared" si="2"/>
        <v>0</v>
      </c>
      <c r="G29" s="71"/>
      <c r="H29" s="180">
        <f t="shared" si="3"/>
        <v>0</v>
      </c>
      <c r="I29" s="178">
        <f t="shared" si="4"/>
        <v>0</v>
      </c>
      <c r="J29" s="181">
        <f t="shared" si="5"/>
        <v>0</v>
      </c>
      <c r="K29" s="182">
        <f t="shared" si="6"/>
        <v>0</v>
      </c>
      <c r="L29" s="190">
        <f t="shared" si="7"/>
        <v>0</v>
      </c>
    </row>
    <row r="30" spans="1:12" x14ac:dyDescent="0.45">
      <c r="A30" s="309"/>
      <c r="B30" s="66"/>
      <c r="C30" s="67"/>
      <c r="D30" s="177">
        <f t="shared" si="0"/>
        <v>0</v>
      </c>
      <c r="E30" s="178">
        <f t="shared" si="1"/>
        <v>0</v>
      </c>
      <c r="F30" s="179">
        <f t="shared" si="2"/>
        <v>0</v>
      </c>
      <c r="G30" s="71"/>
      <c r="H30" s="180">
        <f t="shared" si="3"/>
        <v>0</v>
      </c>
      <c r="I30" s="178">
        <f t="shared" si="4"/>
        <v>0</v>
      </c>
      <c r="J30" s="181">
        <f t="shared" si="5"/>
        <v>0</v>
      </c>
      <c r="K30" s="182">
        <f t="shared" si="6"/>
        <v>0</v>
      </c>
      <c r="L30" s="183">
        <f t="shared" si="7"/>
        <v>0</v>
      </c>
    </row>
    <row r="31" spans="1:12" x14ac:dyDescent="0.45">
      <c r="A31" s="309"/>
      <c r="B31" s="66"/>
      <c r="C31" s="67"/>
      <c r="D31" s="177">
        <f t="shared" si="0"/>
        <v>0</v>
      </c>
      <c r="E31" s="178">
        <f t="shared" si="1"/>
        <v>0</v>
      </c>
      <c r="F31" s="179">
        <f t="shared" si="2"/>
        <v>0</v>
      </c>
      <c r="G31" s="71"/>
      <c r="H31" s="180">
        <f t="shared" si="3"/>
        <v>0</v>
      </c>
      <c r="I31" s="178">
        <f t="shared" si="4"/>
        <v>0</v>
      </c>
      <c r="J31" s="181">
        <f t="shared" si="5"/>
        <v>0</v>
      </c>
      <c r="K31" s="182">
        <f t="shared" si="6"/>
        <v>0</v>
      </c>
      <c r="L31" s="190">
        <f t="shared" si="7"/>
        <v>0</v>
      </c>
    </row>
    <row r="32" spans="1:12" ht="17.5" thickBot="1" x14ac:dyDescent="0.5">
      <c r="A32" s="309"/>
      <c r="B32" s="66"/>
      <c r="C32" s="67"/>
      <c r="D32" s="303">
        <f t="shared" si="0"/>
        <v>0</v>
      </c>
      <c r="E32" s="304">
        <f t="shared" si="1"/>
        <v>0</v>
      </c>
      <c r="F32" s="305">
        <f t="shared" si="2"/>
        <v>0</v>
      </c>
      <c r="G32" s="71"/>
      <c r="H32" s="306">
        <f t="shared" si="3"/>
        <v>0</v>
      </c>
      <c r="I32" s="304">
        <f t="shared" si="4"/>
        <v>0</v>
      </c>
      <c r="J32" s="202">
        <f t="shared" si="5"/>
        <v>0</v>
      </c>
      <c r="K32" s="203">
        <f t="shared" si="6"/>
        <v>0</v>
      </c>
      <c r="L32" s="204">
        <f t="shared" si="7"/>
        <v>0</v>
      </c>
    </row>
    <row r="33" spans="1:18" ht="18" thickTop="1" thickBot="1" x14ac:dyDescent="0.5">
      <c r="A33" s="449" t="s">
        <v>13</v>
      </c>
      <c r="B33" s="450"/>
      <c r="C33" s="450"/>
      <c r="D33" s="450"/>
      <c r="E33" s="450"/>
      <c r="F33" s="450"/>
      <c r="G33" s="450"/>
      <c r="H33" s="450"/>
      <c r="I33" s="450"/>
      <c r="J33" s="450"/>
      <c r="K33" s="450"/>
      <c r="L33" s="451"/>
    </row>
    <row r="34" spans="1:18" ht="17.5" thickTop="1" x14ac:dyDescent="0.45">
      <c r="A34" s="163"/>
      <c r="B34" s="163"/>
      <c r="C34" s="163"/>
      <c r="D34" s="163"/>
      <c r="E34" s="163"/>
      <c r="F34" s="163"/>
      <c r="G34" s="163"/>
      <c r="H34" s="163"/>
      <c r="I34" s="163"/>
      <c r="J34" s="163"/>
      <c r="K34" s="163"/>
      <c r="L34" s="163"/>
    </row>
    <row r="35" spans="1:18" ht="21" customHeight="1" x14ac:dyDescent="0.55000000000000004">
      <c r="B35" s="338" t="s">
        <v>77</v>
      </c>
      <c r="C35" s="339"/>
      <c r="D35" s="163"/>
      <c r="E35" s="163"/>
      <c r="F35" s="163"/>
      <c r="G35" s="163"/>
      <c r="H35" s="163"/>
      <c r="I35" s="163"/>
      <c r="J35" s="340" t="str">
        <f>'22 Nov-5 Dec'!J35:L35</f>
        <v>Fall Semester TOTAL</v>
      </c>
      <c r="K35" s="341"/>
      <c r="L35" s="341"/>
      <c r="M35" s="163"/>
    </row>
    <row r="36" spans="1:18" ht="20" x14ac:dyDescent="0.55000000000000004">
      <c r="A36" s="25" t="s">
        <v>16</v>
      </c>
      <c r="B36" s="342">
        <f>G10*B37</f>
        <v>0</v>
      </c>
      <c r="C36" s="343"/>
      <c r="D36" s="240"/>
      <c r="E36" s="240"/>
      <c r="F36" s="240"/>
      <c r="G36" s="240"/>
      <c r="H36" s="240"/>
      <c r="I36" s="240"/>
      <c r="J36" s="342">
        <f>'30 Aug-12 Sep'!B36+'12 Sep-26 Sep'!B36+'27 Sep-10 Oct'!B36+'11 Oct-24 Oct'!B36+'25 Oct-7 Nov'!B36+'8 Nov-21 Nov'!B36+'22 Nov-5 Dec'!B36+B36</f>
        <v>0</v>
      </c>
      <c r="K36" s="344"/>
      <c r="L36" s="344"/>
      <c r="M36" s="163"/>
    </row>
    <row r="37" spans="1:18" s="216" customFormat="1" ht="23.5" x14ac:dyDescent="0.65">
      <c r="A37" s="210" t="s">
        <v>14</v>
      </c>
      <c r="B37" s="345">
        <f>SUM(J14:J32)</f>
        <v>0</v>
      </c>
      <c r="C37" s="346"/>
      <c r="D37" s="307"/>
      <c r="E37" s="307"/>
      <c r="F37" s="307"/>
      <c r="G37" s="307"/>
      <c r="H37" s="307"/>
      <c r="I37" s="307"/>
      <c r="J37" s="475">
        <f>'30 Aug-12 Sep'!B37+'12 Sep-26 Sep'!B37+'27 Sep-10 Oct'!B37+'11 Oct-24 Oct'!B37+'25 Oct-7 Nov'!B37+'8 Nov-21 Nov'!B37+'22 Nov-5 Dec'!B37+B37</f>
        <v>0</v>
      </c>
      <c r="K37" s="344"/>
      <c r="L37" s="344"/>
      <c r="M37" s="215"/>
    </row>
    <row r="38" spans="1:18" s="216" customFormat="1" ht="23.5" x14ac:dyDescent="0.65">
      <c r="A38" s="210"/>
      <c r="B38" s="217"/>
      <c r="C38" s="328" t="s">
        <v>88</v>
      </c>
      <c r="D38" s="329"/>
      <c r="E38" s="329"/>
      <c r="F38" s="329"/>
      <c r="G38" s="329"/>
      <c r="H38" s="329"/>
      <c r="I38" s="329"/>
      <c r="J38" s="329"/>
      <c r="K38" s="217">
        <f>L32</f>
        <v>0</v>
      </c>
      <c r="L38" s="218"/>
      <c r="M38" s="215"/>
    </row>
    <row r="39" spans="1:18" ht="43.5" customHeight="1" x14ac:dyDescent="0.45">
      <c r="A39" s="320"/>
      <c r="B39" s="320"/>
      <c r="C39" s="320"/>
      <c r="D39" s="163"/>
      <c r="E39" s="163"/>
      <c r="F39" s="163"/>
      <c r="H39" s="163"/>
      <c r="I39" s="163"/>
      <c r="J39" s="163"/>
      <c r="K39" s="219">
        <f ca="1">TODAY()</f>
        <v>46251</v>
      </c>
      <c r="L39" s="163"/>
      <c r="M39" s="163"/>
    </row>
    <row r="40" spans="1:18" x14ac:dyDescent="0.45">
      <c r="A40" s="454" t="s">
        <v>19</v>
      </c>
      <c r="B40" s="455"/>
      <c r="C40" s="455"/>
      <c r="D40" s="163"/>
      <c r="E40" s="163"/>
      <c r="F40" s="163"/>
      <c r="H40" s="163"/>
      <c r="I40" s="163"/>
      <c r="J40" s="163"/>
      <c r="K40" s="220" t="s">
        <v>12</v>
      </c>
      <c r="L40" s="163"/>
      <c r="M40" s="163"/>
    </row>
    <row r="41" spans="1:18" ht="21.75" customHeight="1" x14ac:dyDescent="0.45">
      <c r="A41" s="246" t="s">
        <v>110</v>
      </c>
      <c r="B41" s="222" t="str">
        <f>'Fall 2026 Pay Schedule '!C19</f>
        <v>Friday, January 1st, 2026</v>
      </c>
      <c r="C41" s="246"/>
      <c r="D41" s="163"/>
      <c r="E41" s="163"/>
      <c r="F41" s="163"/>
      <c r="G41" s="163"/>
      <c r="H41" s="163"/>
      <c r="I41" s="163"/>
      <c r="J41" s="163"/>
      <c r="K41" s="163"/>
      <c r="L41" s="163"/>
    </row>
    <row r="42" spans="1:18" ht="35.25" customHeight="1" thickBot="1" x14ac:dyDescent="0.5">
      <c r="A42" s="320"/>
      <c r="B42" s="320"/>
      <c r="C42" s="320"/>
    </row>
    <row r="43" spans="1:18" x14ac:dyDescent="0.45">
      <c r="A43" s="454" t="s">
        <v>86</v>
      </c>
      <c r="B43" s="455"/>
      <c r="C43" s="455"/>
      <c r="F43" s="224" t="s">
        <v>12</v>
      </c>
    </row>
    <row r="44" spans="1:18" ht="21.75" customHeight="1" x14ac:dyDescent="0.45">
      <c r="A44" s="321" t="s">
        <v>87</v>
      </c>
      <c r="B44" s="356"/>
      <c r="C44" s="356"/>
      <c r="D44" s="356"/>
      <c r="E44" s="356"/>
      <c r="F44" s="356"/>
      <c r="G44" s="356"/>
      <c r="H44" s="356"/>
      <c r="I44" s="356"/>
      <c r="J44" s="356"/>
      <c r="K44" s="356"/>
      <c r="L44" s="356"/>
      <c r="M44" s="225"/>
      <c r="N44" s="225"/>
      <c r="O44" s="225"/>
      <c r="P44" s="225"/>
    </row>
    <row r="45" spans="1:18" ht="59.25" customHeight="1" x14ac:dyDescent="0.45">
      <c r="A45" s="323" t="s">
        <v>106</v>
      </c>
      <c r="B45" s="324"/>
      <c r="C45" s="324"/>
      <c r="D45" s="324"/>
      <c r="E45" s="324"/>
      <c r="F45" s="324"/>
      <c r="G45" s="324"/>
      <c r="H45" s="324"/>
      <c r="I45" s="324"/>
      <c r="J45" s="324"/>
      <c r="K45" s="324"/>
      <c r="L45" s="324"/>
      <c r="M45" s="324"/>
      <c r="N45" s="324"/>
      <c r="O45" s="24"/>
      <c r="P45" s="24"/>
      <c r="Q45" s="24"/>
      <c r="R45" s="24"/>
    </row>
    <row r="46" spans="1:18" ht="56.25" customHeight="1" x14ac:dyDescent="0.45">
      <c r="A46" s="323" t="s">
        <v>107</v>
      </c>
      <c r="B46" s="324"/>
      <c r="C46" s="324"/>
      <c r="D46" s="324"/>
      <c r="E46" s="324"/>
      <c r="F46" s="324"/>
      <c r="G46" s="324"/>
      <c r="H46" s="324"/>
      <c r="I46" s="324"/>
      <c r="J46" s="324"/>
      <c r="K46" s="324"/>
      <c r="L46" s="324"/>
      <c r="M46" s="324"/>
      <c r="N46" s="226"/>
      <c r="O46" s="24"/>
      <c r="P46" s="24"/>
      <c r="Q46" s="24"/>
      <c r="R46" s="24"/>
    </row>
    <row r="47" spans="1:18" ht="27.75" customHeight="1" x14ac:dyDescent="0.45">
      <c r="A47" s="227" t="s">
        <v>20</v>
      </c>
      <c r="B47" s="325"/>
      <c r="C47" s="326"/>
      <c r="D47" s="327"/>
      <c r="E47" s="327"/>
      <c r="F47" s="327"/>
      <c r="G47" s="326"/>
      <c r="H47" s="326"/>
      <c r="I47" s="326"/>
      <c r="J47" s="326"/>
      <c r="K47" s="326"/>
      <c r="L47" s="326"/>
    </row>
    <row r="48" spans="1:18" x14ac:dyDescent="0.45">
      <c r="B48" s="319"/>
      <c r="C48" s="319"/>
      <c r="D48" s="319"/>
      <c r="E48" s="319"/>
      <c r="F48" s="319"/>
      <c r="G48" s="319"/>
      <c r="H48" s="319"/>
      <c r="I48" s="319"/>
      <c r="J48" s="319"/>
      <c r="K48" s="319"/>
      <c r="L48" s="319"/>
    </row>
    <row r="49" spans="1:12" s="157" customFormat="1" ht="24.75" customHeight="1" x14ac:dyDescent="0.45">
      <c r="A49" s="317" t="s">
        <v>92</v>
      </c>
      <c r="B49" s="317"/>
      <c r="C49" s="317"/>
      <c r="D49" s="317"/>
      <c r="E49" s="317"/>
      <c r="F49" s="317"/>
      <c r="G49" s="317"/>
      <c r="H49" s="317"/>
      <c r="I49" s="317"/>
      <c r="J49" s="317"/>
      <c r="K49" s="317"/>
      <c r="L49" s="317"/>
    </row>
    <row r="50" spans="1:12" s="157" customFormat="1" x14ac:dyDescent="0.45">
      <c r="A50" s="318" t="s">
        <v>96</v>
      </c>
      <c r="B50" s="318"/>
      <c r="C50" s="318"/>
      <c r="D50" s="318"/>
      <c r="E50" s="318"/>
      <c r="F50" s="318"/>
      <c r="G50" s="318"/>
      <c r="H50" s="318"/>
      <c r="I50" s="318"/>
      <c r="J50" s="318"/>
      <c r="K50" s="318"/>
      <c r="L50" s="318"/>
    </row>
    <row r="51" spans="1:12" hidden="1" x14ac:dyDescent="0.45"/>
    <row r="52" spans="1:12" s="34" customFormat="1" ht="15" hidden="1" x14ac:dyDescent="0.3">
      <c r="A52" s="120" t="s">
        <v>22</v>
      </c>
      <c r="J52" s="34" t="s">
        <v>85</v>
      </c>
      <c r="K52" s="121"/>
    </row>
    <row r="53" spans="1:12" s="34" customFormat="1" ht="15" hidden="1" x14ac:dyDescent="0.3">
      <c r="A53" s="122"/>
      <c r="J53" s="121">
        <v>0.05</v>
      </c>
    </row>
    <row r="54" spans="1:12" s="34" customFormat="1" ht="15" hidden="1" x14ac:dyDescent="0.3">
      <c r="A54" s="122" t="s">
        <v>118</v>
      </c>
      <c r="J54" s="121">
        <v>0.1</v>
      </c>
    </row>
    <row r="55" spans="1:12" s="34" customFormat="1" ht="15" hidden="1" x14ac:dyDescent="0.3">
      <c r="A55" s="122" t="s">
        <v>119</v>
      </c>
      <c r="J55" s="121">
        <v>0.15</v>
      </c>
    </row>
    <row r="56" spans="1:12" s="34" customFormat="1" ht="15" hidden="1" x14ac:dyDescent="0.3">
      <c r="A56" s="122" t="s">
        <v>120</v>
      </c>
      <c r="J56" s="121">
        <v>0.2</v>
      </c>
    </row>
    <row r="57" spans="1:12" s="34" customFormat="1" ht="15" hidden="1" x14ac:dyDescent="0.3">
      <c r="A57" s="122" t="s">
        <v>121</v>
      </c>
      <c r="J57" s="121">
        <v>0.25</v>
      </c>
    </row>
    <row r="58" spans="1:12" s="34" customFormat="1" ht="15" hidden="1" x14ac:dyDescent="0.3">
      <c r="A58" s="122" t="s">
        <v>122</v>
      </c>
      <c r="J58" s="121">
        <v>0.3</v>
      </c>
    </row>
    <row r="59" spans="1:12" s="34" customFormat="1" ht="15" hidden="1" x14ac:dyDescent="0.3">
      <c r="A59" s="122" t="s">
        <v>123</v>
      </c>
      <c r="J59" s="121">
        <v>0.33</v>
      </c>
    </row>
    <row r="60" spans="1:12" s="34" customFormat="1" ht="15" hidden="1" x14ac:dyDescent="0.3">
      <c r="A60" s="122" t="s">
        <v>124</v>
      </c>
      <c r="J60" s="121">
        <v>0.34</v>
      </c>
    </row>
    <row r="61" spans="1:12" s="34" customFormat="1" ht="15" hidden="1" x14ac:dyDescent="0.3">
      <c r="A61" s="122" t="s">
        <v>125</v>
      </c>
      <c r="J61" s="121">
        <v>0.35</v>
      </c>
    </row>
    <row r="62" spans="1:12" s="34" customFormat="1" ht="15" hidden="1" x14ac:dyDescent="0.3">
      <c r="A62" s="122" t="s">
        <v>126</v>
      </c>
      <c r="J62" s="121">
        <v>0.4</v>
      </c>
    </row>
    <row r="63" spans="1:12" s="34" customFormat="1" ht="15" hidden="1" x14ac:dyDescent="0.3">
      <c r="A63" s="122" t="s">
        <v>127</v>
      </c>
      <c r="J63" s="121">
        <v>0.45</v>
      </c>
    </row>
    <row r="64" spans="1:12" s="34" customFormat="1" ht="15" hidden="1" x14ac:dyDescent="0.3">
      <c r="A64" s="122" t="s">
        <v>128</v>
      </c>
      <c r="J64" s="121">
        <v>0.5</v>
      </c>
    </row>
    <row r="65" spans="1:10" s="34" customFormat="1" ht="15" hidden="1" x14ac:dyDescent="0.3">
      <c r="A65" s="122" t="s">
        <v>129</v>
      </c>
      <c r="J65" s="121">
        <v>0.55000000000000004</v>
      </c>
    </row>
    <row r="66" spans="1:10" s="34" customFormat="1" ht="15" hidden="1" x14ac:dyDescent="0.3">
      <c r="A66" s="122" t="s">
        <v>130</v>
      </c>
      <c r="J66" s="121">
        <v>0.6</v>
      </c>
    </row>
    <row r="67" spans="1:10" s="34" customFormat="1" ht="15" hidden="1" x14ac:dyDescent="0.3">
      <c r="A67" s="122" t="s">
        <v>131</v>
      </c>
      <c r="J67" s="121">
        <v>0.65</v>
      </c>
    </row>
    <row r="68" spans="1:10" s="34" customFormat="1" ht="15" hidden="1" x14ac:dyDescent="0.3">
      <c r="A68" s="122" t="s">
        <v>132</v>
      </c>
      <c r="J68" s="121">
        <v>0.7</v>
      </c>
    </row>
    <row r="69" spans="1:10" s="34" customFormat="1" ht="15" hidden="1" x14ac:dyDescent="0.3">
      <c r="A69" s="122" t="s">
        <v>133</v>
      </c>
      <c r="J69" s="121">
        <v>0.75</v>
      </c>
    </row>
    <row r="70" spans="1:10" s="34" customFormat="1" ht="15" hidden="1" x14ac:dyDescent="0.3">
      <c r="A70" s="122" t="s">
        <v>134</v>
      </c>
      <c r="J70" s="121">
        <v>0.8</v>
      </c>
    </row>
    <row r="71" spans="1:10" s="34" customFormat="1" ht="15" hidden="1" x14ac:dyDescent="0.3">
      <c r="A71" s="122" t="s">
        <v>135</v>
      </c>
      <c r="J71" s="121">
        <v>0.85</v>
      </c>
    </row>
    <row r="72" spans="1:10" s="34" customFormat="1" ht="15" hidden="1" x14ac:dyDescent="0.3">
      <c r="A72" s="122" t="s">
        <v>136</v>
      </c>
      <c r="J72" s="121">
        <v>0.9</v>
      </c>
    </row>
    <row r="73" spans="1:10" s="34" customFormat="1" ht="15" hidden="1" x14ac:dyDescent="0.3">
      <c r="A73" s="122" t="s">
        <v>137</v>
      </c>
      <c r="J73" s="121">
        <v>0.95</v>
      </c>
    </row>
    <row r="74" spans="1:10" s="34" customFormat="1" ht="15" hidden="1" x14ac:dyDescent="0.3">
      <c r="A74" s="122" t="s">
        <v>138</v>
      </c>
      <c r="J74" s="121">
        <v>1</v>
      </c>
    </row>
    <row r="75" spans="1:10" s="34" customFormat="1" ht="15" hidden="1" x14ac:dyDescent="0.3">
      <c r="A75" s="122" t="s">
        <v>139</v>
      </c>
    </row>
    <row r="76" spans="1:10" s="34" customFormat="1" ht="15" hidden="1" x14ac:dyDescent="0.3">
      <c r="A76" s="122" t="s">
        <v>140</v>
      </c>
    </row>
    <row r="77" spans="1:10" s="34" customFormat="1" ht="15" hidden="1" x14ac:dyDescent="0.3">
      <c r="A77" s="122" t="s">
        <v>141</v>
      </c>
    </row>
    <row r="78" spans="1:10" s="34" customFormat="1" ht="15" hidden="1" x14ac:dyDescent="0.3">
      <c r="A78" s="122" t="s">
        <v>142</v>
      </c>
    </row>
    <row r="79" spans="1:10" s="34" customFormat="1" ht="15" hidden="1" x14ac:dyDescent="0.3">
      <c r="A79" s="122" t="s">
        <v>143</v>
      </c>
    </row>
    <row r="80" spans="1:10" s="34" customFormat="1" ht="15" hidden="1" x14ac:dyDescent="0.3">
      <c r="A80" s="122" t="s">
        <v>144</v>
      </c>
    </row>
    <row r="81" spans="1:1" s="34" customFormat="1" ht="15" hidden="1" x14ac:dyDescent="0.3">
      <c r="A81" s="122" t="s">
        <v>145</v>
      </c>
    </row>
    <row r="82" spans="1:1" s="34" customFormat="1" ht="15" hidden="1" x14ac:dyDescent="0.3">
      <c r="A82" s="122" t="s">
        <v>146</v>
      </c>
    </row>
    <row r="83" spans="1:1" s="34" customFormat="1" ht="15" hidden="1" x14ac:dyDescent="0.3">
      <c r="A83" s="122" t="s">
        <v>147</v>
      </c>
    </row>
    <row r="84" spans="1:1" s="34" customFormat="1" ht="15" hidden="1" x14ac:dyDescent="0.3">
      <c r="A84" s="122" t="s">
        <v>148</v>
      </c>
    </row>
    <row r="85" spans="1:1" s="34" customFormat="1" ht="15" hidden="1" x14ac:dyDescent="0.3">
      <c r="A85" s="122" t="s">
        <v>149</v>
      </c>
    </row>
    <row r="86" spans="1:1" s="34" customFormat="1" ht="15" hidden="1" x14ac:dyDescent="0.3">
      <c r="A86" s="122" t="s">
        <v>150</v>
      </c>
    </row>
    <row r="87" spans="1:1" s="34" customFormat="1" ht="15" hidden="1" x14ac:dyDescent="0.3">
      <c r="A87" s="122" t="s">
        <v>151</v>
      </c>
    </row>
    <row r="88" spans="1:1" s="34" customFormat="1" ht="15" hidden="1" x14ac:dyDescent="0.3">
      <c r="A88" s="122" t="s">
        <v>152</v>
      </c>
    </row>
    <row r="89" spans="1:1" s="34" customFormat="1" ht="15" hidden="1" x14ac:dyDescent="0.3">
      <c r="A89" s="122" t="s">
        <v>153</v>
      </c>
    </row>
    <row r="90" spans="1:1" s="34" customFormat="1" ht="15" hidden="1" x14ac:dyDescent="0.3">
      <c r="A90" s="122" t="s">
        <v>154</v>
      </c>
    </row>
    <row r="91" spans="1:1" s="34" customFormat="1" ht="15" hidden="1" x14ac:dyDescent="0.3">
      <c r="A91" s="122" t="s">
        <v>155</v>
      </c>
    </row>
    <row r="92" spans="1:1" s="34" customFormat="1" ht="15" hidden="1" x14ac:dyDescent="0.3">
      <c r="A92" s="122" t="s">
        <v>156</v>
      </c>
    </row>
    <row r="93" spans="1:1" s="34" customFormat="1" ht="15" hidden="1" x14ac:dyDescent="0.3">
      <c r="A93" s="122" t="s">
        <v>157</v>
      </c>
    </row>
    <row r="94" spans="1:1" s="34" customFormat="1" ht="15" hidden="1" x14ac:dyDescent="0.3">
      <c r="A94" s="122" t="s">
        <v>158</v>
      </c>
    </row>
    <row r="95" spans="1:1" s="34" customFormat="1" ht="15" hidden="1" x14ac:dyDescent="0.3">
      <c r="A95" s="122" t="s">
        <v>159</v>
      </c>
    </row>
    <row r="96" spans="1:1" s="34" customFormat="1" ht="15" hidden="1" x14ac:dyDescent="0.3">
      <c r="A96" s="122" t="s">
        <v>160</v>
      </c>
    </row>
    <row r="97" spans="1:1" s="34" customFormat="1" ht="15" hidden="1" x14ac:dyDescent="0.3">
      <c r="A97" s="122" t="s">
        <v>161</v>
      </c>
    </row>
    <row r="98" spans="1:1" s="34" customFormat="1" ht="15" hidden="1" x14ac:dyDescent="0.3">
      <c r="A98" s="122" t="s">
        <v>162</v>
      </c>
    </row>
    <row r="99" spans="1:1" s="34" customFormat="1" ht="15" hidden="1" x14ac:dyDescent="0.3">
      <c r="A99" s="122" t="s">
        <v>163</v>
      </c>
    </row>
    <row r="100" spans="1:1" s="34" customFormat="1" ht="15" hidden="1" x14ac:dyDescent="0.3">
      <c r="A100" s="122" t="s">
        <v>164</v>
      </c>
    </row>
    <row r="101" spans="1:1" s="34" customFormat="1" ht="15" hidden="1" x14ac:dyDescent="0.3">
      <c r="A101" s="122" t="s">
        <v>165</v>
      </c>
    </row>
    <row r="102" spans="1:1" s="34" customFormat="1" ht="15" hidden="1" x14ac:dyDescent="0.3">
      <c r="A102" s="122" t="s">
        <v>166</v>
      </c>
    </row>
    <row r="103" spans="1:1" s="34" customFormat="1" ht="15" hidden="1" x14ac:dyDescent="0.3">
      <c r="A103" s="122" t="s">
        <v>167</v>
      </c>
    </row>
    <row r="104" spans="1:1" s="34" customFormat="1" ht="15" hidden="1" x14ac:dyDescent="0.3">
      <c r="A104" s="122" t="s">
        <v>168</v>
      </c>
    </row>
    <row r="105" spans="1:1" s="34" customFormat="1" ht="15" hidden="1" x14ac:dyDescent="0.3">
      <c r="A105" s="122" t="s">
        <v>169</v>
      </c>
    </row>
    <row r="106" spans="1:1" s="34" customFormat="1" ht="15" hidden="1" x14ac:dyDescent="0.3">
      <c r="A106" s="122" t="s">
        <v>170</v>
      </c>
    </row>
    <row r="107" spans="1:1" s="34" customFormat="1" ht="15" hidden="1" x14ac:dyDescent="0.3">
      <c r="A107" s="122" t="s">
        <v>171</v>
      </c>
    </row>
    <row r="108" spans="1:1" s="34" customFormat="1" ht="15" hidden="1" x14ac:dyDescent="0.3">
      <c r="A108" s="122" t="s">
        <v>172</v>
      </c>
    </row>
    <row r="109" spans="1:1" s="34" customFormat="1" ht="15" hidden="1" x14ac:dyDescent="0.3">
      <c r="A109" s="122" t="s">
        <v>173</v>
      </c>
    </row>
    <row r="110" spans="1:1" s="34" customFormat="1" ht="15" hidden="1" x14ac:dyDescent="0.3">
      <c r="A110" s="122" t="s">
        <v>174</v>
      </c>
    </row>
    <row r="111" spans="1:1" s="34" customFormat="1" ht="15" hidden="1" x14ac:dyDescent="0.3">
      <c r="A111" s="122" t="s">
        <v>175</v>
      </c>
    </row>
    <row r="112" spans="1:1" s="34" customFormat="1" ht="15" hidden="1" x14ac:dyDescent="0.3">
      <c r="A112" s="122" t="s">
        <v>176</v>
      </c>
    </row>
    <row r="113" spans="1:1" s="34" customFormat="1" ht="15" hidden="1" x14ac:dyDescent="0.3">
      <c r="A113" s="122" t="s">
        <v>177</v>
      </c>
    </row>
    <row r="114" spans="1:1" s="34" customFormat="1" ht="15" hidden="1" x14ac:dyDescent="0.3">
      <c r="A114" s="122" t="s">
        <v>178</v>
      </c>
    </row>
    <row r="115" spans="1:1" s="34" customFormat="1" ht="15" hidden="1" x14ac:dyDescent="0.3">
      <c r="A115" s="122" t="s">
        <v>179</v>
      </c>
    </row>
    <row r="116" spans="1:1" s="34" customFormat="1" ht="15" hidden="1" x14ac:dyDescent="0.3">
      <c r="A116" s="122" t="s">
        <v>180</v>
      </c>
    </row>
    <row r="117" spans="1:1" s="34" customFormat="1" ht="15" hidden="1" x14ac:dyDescent="0.3">
      <c r="A117" s="122" t="s">
        <v>181</v>
      </c>
    </row>
    <row r="118" spans="1:1" s="34" customFormat="1" ht="15" hidden="1" x14ac:dyDescent="0.3">
      <c r="A118" s="122" t="s">
        <v>182</v>
      </c>
    </row>
    <row r="119" spans="1:1" s="34" customFormat="1" ht="15" hidden="1" x14ac:dyDescent="0.3">
      <c r="A119" s="122" t="s">
        <v>183</v>
      </c>
    </row>
    <row r="120" spans="1:1" s="34" customFormat="1" ht="15" hidden="1" x14ac:dyDescent="0.3">
      <c r="A120" s="122" t="s">
        <v>184</v>
      </c>
    </row>
    <row r="121" spans="1:1" s="34" customFormat="1" ht="15" hidden="1" x14ac:dyDescent="0.3">
      <c r="A121" s="122" t="s">
        <v>185</v>
      </c>
    </row>
    <row r="122" spans="1:1" s="34" customFormat="1" ht="15" hidden="1" x14ac:dyDescent="0.3">
      <c r="A122" s="122" t="s">
        <v>186</v>
      </c>
    </row>
    <row r="123" spans="1:1" s="34" customFormat="1" ht="15" hidden="1" x14ac:dyDescent="0.3">
      <c r="A123" s="122" t="s">
        <v>187</v>
      </c>
    </row>
    <row r="124" spans="1:1" s="34" customFormat="1" ht="15" hidden="1" x14ac:dyDescent="0.3">
      <c r="A124" s="122" t="s">
        <v>188</v>
      </c>
    </row>
    <row r="125" spans="1:1" s="34" customFormat="1" ht="15" hidden="1" x14ac:dyDescent="0.3">
      <c r="A125" s="122" t="s">
        <v>189</v>
      </c>
    </row>
    <row r="126" spans="1:1" s="34" customFormat="1" ht="15" hidden="1" x14ac:dyDescent="0.3">
      <c r="A126" s="122" t="s">
        <v>190</v>
      </c>
    </row>
    <row r="127" spans="1:1" s="34" customFormat="1" ht="15" hidden="1" x14ac:dyDescent="0.3">
      <c r="A127" s="122" t="s">
        <v>191</v>
      </c>
    </row>
    <row r="128" spans="1:1" s="34" customFormat="1" ht="15" hidden="1" x14ac:dyDescent="0.3">
      <c r="A128" s="122" t="s">
        <v>192</v>
      </c>
    </row>
    <row r="129" spans="1:1" s="34" customFormat="1" ht="15" hidden="1" x14ac:dyDescent="0.3">
      <c r="A129" s="122" t="s">
        <v>193</v>
      </c>
    </row>
    <row r="130" spans="1:1" s="34" customFormat="1" ht="15" hidden="1" x14ac:dyDescent="0.3">
      <c r="A130" s="122" t="s">
        <v>194</v>
      </c>
    </row>
    <row r="131" spans="1:1" s="34" customFormat="1" ht="15" hidden="1" x14ac:dyDescent="0.3">
      <c r="A131" s="122" t="s">
        <v>195</v>
      </c>
    </row>
    <row r="132" spans="1:1" s="34" customFormat="1" ht="15" hidden="1" x14ac:dyDescent="0.3">
      <c r="A132" s="122" t="s">
        <v>196</v>
      </c>
    </row>
    <row r="133" spans="1:1" s="34" customFormat="1" ht="15" hidden="1" x14ac:dyDescent="0.3">
      <c r="A133" s="122" t="s">
        <v>197</v>
      </c>
    </row>
    <row r="134" spans="1:1" s="34" customFormat="1" ht="15" hidden="1" x14ac:dyDescent="0.3">
      <c r="A134" s="122" t="s">
        <v>198</v>
      </c>
    </row>
    <row r="135" spans="1:1" s="34" customFormat="1" ht="15" hidden="1" x14ac:dyDescent="0.3">
      <c r="A135" s="122" t="s">
        <v>199</v>
      </c>
    </row>
    <row r="136" spans="1:1" s="34" customFormat="1" ht="15" hidden="1" x14ac:dyDescent="0.3">
      <c r="A136" s="122" t="s">
        <v>200</v>
      </c>
    </row>
    <row r="137" spans="1:1" s="34" customFormat="1" ht="15" hidden="1" x14ac:dyDescent="0.3">
      <c r="A137" s="122" t="s">
        <v>201</v>
      </c>
    </row>
    <row r="138" spans="1:1" s="34" customFormat="1" ht="15" hidden="1" x14ac:dyDescent="0.3">
      <c r="A138" s="122" t="s">
        <v>202</v>
      </c>
    </row>
    <row r="139" spans="1:1" s="34" customFormat="1" ht="15" hidden="1" x14ac:dyDescent="0.3">
      <c r="A139" s="122" t="s">
        <v>203</v>
      </c>
    </row>
    <row r="140" spans="1:1" s="34" customFormat="1" ht="15" hidden="1" x14ac:dyDescent="0.3">
      <c r="A140" s="122" t="s">
        <v>204</v>
      </c>
    </row>
    <row r="141" spans="1:1" s="34" customFormat="1" ht="15" hidden="1" x14ac:dyDescent="0.3">
      <c r="A141" s="122" t="s">
        <v>205</v>
      </c>
    </row>
    <row r="142" spans="1:1" s="34" customFormat="1" ht="15" hidden="1" x14ac:dyDescent="0.3">
      <c r="A142" s="122" t="s">
        <v>206</v>
      </c>
    </row>
    <row r="143" spans="1:1" s="34" customFormat="1" ht="15" hidden="1" x14ac:dyDescent="0.3">
      <c r="A143" s="122" t="s">
        <v>207</v>
      </c>
    </row>
    <row r="144" spans="1:1" s="34" customFormat="1" ht="15" hidden="1" x14ac:dyDescent="0.3">
      <c r="A144" s="122" t="s">
        <v>208</v>
      </c>
    </row>
    <row r="145" spans="1:1" s="34" customFormat="1" ht="15" hidden="1" x14ac:dyDescent="0.3">
      <c r="A145" s="122" t="s">
        <v>209</v>
      </c>
    </row>
    <row r="146" spans="1:1" s="34" customFormat="1" ht="15" hidden="1" x14ac:dyDescent="0.3">
      <c r="A146" s="122" t="s">
        <v>210</v>
      </c>
    </row>
    <row r="147" spans="1:1" s="34" customFormat="1" ht="15" hidden="1" x14ac:dyDescent="0.3">
      <c r="A147" s="122" t="s">
        <v>211</v>
      </c>
    </row>
    <row r="148" spans="1:1" s="34" customFormat="1" ht="15" hidden="1" x14ac:dyDescent="0.3">
      <c r="A148" s="122" t="s">
        <v>212</v>
      </c>
    </row>
    <row r="149" spans="1:1" s="34" customFormat="1" ht="15" hidden="1" x14ac:dyDescent="0.3">
      <c r="A149" s="122" t="s">
        <v>213</v>
      </c>
    </row>
    <row r="150" spans="1:1" s="34" customFormat="1" ht="15" hidden="1" x14ac:dyDescent="0.3">
      <c r="A150" s="122" t="s">
        <v>214</v>
      </c>
    </row>
    <row r="151" spans="1:1" s="34" customFormat="1" ht="15" hidden="1" x14ac:dyDescent="0.3">
      <c r="A151" s="122" t="s">
        <v>215</v>
      </c>
    </row>
    <row r="152" spans="1:1" s="34" customFormat="1" ht="15" hidden="1" x14ac:dyDescent="0.3">
      <c r="A152" s="122" t="s">
        <v>216</v>
      </c>
    </row>
    <row r="153" spans="1:1" s="34" customFormat="1" ht="15" hidden="1" x14ac:dyDescent="0.3">
      <c r="A153" s="122" t="s">
        <v>217</v>
      </c>
    </row>
    <row r="154" spans="1:1" s="34" customFormat="1" ht="15" hidden="1" x14ac:dyDescent="0.3">
      <c r="A154" s="122" t="s">
        <v>218</v>
      </c>
    </row>
    <row r="155" spans="1:1" s="34" customFormat="1" ht="15" hidden="1" x14ac:dyDescent="0.3">
      <c r="A155" s="122" t="s">
        <v>219</v>
      </c>
    </row>
    <row r="156" spans="1:1" s="34" customFormat="1" ht="15" hidden="1" x14ac:dyDescent="0.3">
      <c r="A156" s="122" t="s">
        <v>220</v>
      </c>
    </row>
    <row r="157" spans="1:1" s="34" customFormat="1" ht="15" hidden="1" x14ac:dyDescent="0.3">
      <c r="A157" s="122" t="s">
        <v>221</v>
      </c>
    </row>
    <row r="158" spans="1:1" s="34" customFormat="1" ht="15" hidden="1" x14ac:dyDescent="0.3">
      <c r="A158" s="122" t="s">
        <v>222</v>
      </c>
    </row>
    <row r="159" spans="1:1" s="34" customFormat="1" ht="15" hidden="1" x14ac:dyDescent="0.3">
      <c r="A159" s="122" t="s">
        <v>223</v>
      </c>
    </row>
    <row r="160" spans="1:1" s="34" customFormat="1" ht="15" hidden="1" x14ac:dyDescent="0.3">
      <c r="A160" s="122" t="s">
        <v>224</v>
      </c>
    </row>
    <row r="161" spans="1:1" s="34" customFormat="1" ht="15" hidden="1" x14ac:dyDescent="0.3">
      <c r="A161" s="122" t="s">
        <v>225</v>
      </c>
    </row>
    <row r="162" spans="1:1" s="34" customFormat="1" ht="15" hidden="1" x14ac:dyDescent="0.3">
      <c r="A162" s="122" t="s">
        <v>226</v>
      </c>
    </row>
    <row r="163" spans="1:1" s="34" customFormat="1" ht="15" hidden="1" x14ac:dyDescent="0.3">
      <c r="A163" s="122" t="s">
        <v>227</v>
      </c>
    </row>
    <row r="164" spans="1:1" s="34" customFormat="1" ht="15" hidden="1" x14ac:dyDescent="0.3">
      <c r="A164" s="122" t="s">
        <v>228</v>
      </c>
    </row>
    <row r="165" spans="1:1" s="34" customFormat="1" ht="15" hidden="1" x14ac:dyDescent="0.3">
      <c r="A165" s="122" t="s">
        <v>229</v>
      </c>
    </row>
    <row r="166" spans="1:1" s="34" customFormat="1" ht="15" hidden="1" x14ac:dyDescent="0.3">
      <c r="A166" s="123" t="s">
        <v>230</v>
      </c>
    </row>
    <row r="167" spans="1:1" s="34" customFormat="1" ht="15" hidden="1" x14ac:dyDescent="0.3">
      <c r="A167" s="122" t="s">
        <v>231</v>
      </c>
    </row>
    <row r="168" spans="1:1" s="34" customFormat="1" ht="15" hidden="1" x14ac:dyDescent="0.3">
      <c r="A168" s="122" t="s">
        <v>232</v>
      </c>
    </row>
    <row r="169" spans="1:1" s="34" customFormat="1" ht="15" hidden="1" x14ac:dyDescent="0.3">
      <c r="A169" s="122" t="s">
        <v>233</v>
      </c>
    </row>
    <row r="170" spans="1:1" s="34" customFormat="1" ht="15" hidden="1" x14ac:dyDescent="0.3">
      <c r="A170" s="122" t="s">
        <v>234</v>
      </c>
    </row>
    <row r="171" spans="1:1" s="34" customFormat="1" ht="15" hidden="1" x14ac:dyDescent="0.3">
      <c r="A171" s="122" t="s">
        <v>235</v>
      </c>
    </row>
    <row r="172" spans="1:1" s="34" customFormat="1" ht="15" hidden="1" x14ac:dyDescent="0.3">
      <c r="A172" s="122" t="s">
        <v>236</v>
      </c>
    </row>
    <row r="173" spans="1:1" s="34" customFormat="1" ht="15" hidden="1" x14ac:dyDescent="0.3">
      <c r="A173" s="122" t="s">
        <v>237</v>
      </c>
    </row>
    <row r="174" spans="1:1" s="34" customFormat="1" ht="15" hidden="1" x14ac:dyDescent="0.3">
      <c r="A174" s="122" t="s">
        <v>238</v>
      </c>
    </row>
    <row r="175" spans="1:1" s="34" customFormat="1" ht="15" hidden="1" x14ac:dyDescent="0.3">
      <c r="A175" s="122" t="s">
        <v>239</v>
      </c>
    </row>
    <row r="176" spans="1:1" s="34" customFormat="1" ht="15" hidden="1" x14ac:dyDescent="0.3">
      <c r="A176" s="122" t="s">
        <v>240</v>
      </c>
    </row>
    <row r="177" spans="1:1" s="34" customFormat="1" ht="15" hidden="1" x14ac:dyDescent="0.3">
      <c r="A177" s="122" t="s">
        <v>241</v>
      </c>
    </row>
    <row r="178" spans="1:1" s="34" customFormat="1" ht="15" hidden="1" x14ac:dyDescent="0.3">
      <c r="A178" s="34" t="s">
        <v>242</v>
      </c>
    </row>
    <row r="179" spans="1:1" s="34" customFormat="1" ht="15" hidden="1" x14ac:dyDescent="0.3">
      <c r="A179" s="122" t="s">
        <v>243</v>
      </c>
    </row>
    <row r="180" spans="1:1" s="34" customFormat="1" ht="15" hidden="1" x14ac:dyDescent="0.3">
      <c r="A180" s="122" t="s">
        <v>244</v>
      </c>
    </row>
    <row r="181" spans="1:1" s="34" customFormat="1" ht="15" hidden="1" x14ac:dyDescent="0.3">
      <c r="A181" s="122" t="s">
        <v>245</v>
      </c>
    </row>
    <row r="182" spans="1:1" s="34" customFormat="1" ht="15" hidden="1" x14ac:dyDescent="0.3">
      <c r="A182" s="122" t="s">
        <v>246</v>
      </c>
    </row>
    <row r="183" spans="1:1" s="34" customFormat="1" ht="15" hidden="1" x14ac:dyDescent="0.3">
      <c r="A183" s="122" t="s">
        <v>247</v>
      </c>
    </row>
    <row r="184" spans="1:1" s="34" customFormat="1" ht="15" hidden="1" x14ac:dyDescent="0.3">
      <c r="A184" s="122" t="s">
        <v>248</v>
      </c>
    </row>
    <row r="185" spans="1:1" s="34" customFormat="1" ht="15" hidden="1" x14ac:dyDescent="0.3">
      <c r="A185" s="122" t="s">
        <v>249</v>
      </c>
    </row>
    <row r="186" spans="1:1" s="34" customFormat="1" ht="15" hidden="1" x14ac:dyDescent="0.3">
      <c r="A186" s="122" t="s">
        <v>250</v>
      </c>
    </row>
    <row r="187" spans="1:1" s="34" customFormat="1" ht="15" hidden="1" x14ac:dyDescent="0.3">
      <c r="A187" s="122" t="s">
        <v>251</v>
      </c>
    </row>
    <row r="188" spans="1:1" s="34" customFormat="1" ht="15" hidden="1" x14ac:dyDescent="0.3">
      <c r="A188" s="122" t="s">
        <v>252</v>
      </c>
    </row>
    <row r="189" spans="1:1" s="34" customFormat="1" ht="15" hidden="1" x14ac:dyDescent="0.3">
      <c r="A189" s="122" t="s">
        <v>253</v>
      </c>
    </row>
    <row r="190" spans="1:1" s="34" customFormat="1" ht="15" hidden="1" x14ac:dyDescent="0.3">
      <c r="A190" s="122" t="s">
        <v>254</v>
      </c>
    </row>
    <row r="191" spans="1:1" s="34" customFormat="1" ht="15" hidden="1" x14ac:dyDescent="0.3">
      <c r="A191" s="122" t="s">
        <v>255</v>
      </c>
    </row>
    <row r="192" spans="1:1" s="34" customFormat="1" ht="15" hidden="1" x14ac:dyDescent="0.3">
      <c r="A192" s="122" t="s">
        <v>256</v>
      </c>
    </row>
    <row r="193" spans="1:1" s="34" customFormat="1" ht="15" hidden="1" x14ac:dyDescent="0.3">
      <c r="A193" s="122" t="s">
        <v>257</v>
      </c>
    </row>
    <row r="194" spans="1:1" s="34" customFormat="1" ht="15" hidden="1" x14ac:dyDescent="0.3">
      <c r="A194" s="122" t="s">
        <v>258</v>
      </c>
    </row>
    <row r="195" spans="1:1" s="34" customFormat="1" ht="15" hidden="1" x14ac:dyDescent="0.3">
      <c r="A195" s="122" t="s">
        <v>259</v>
      </c>
    </row>
    <row r="196" spans="1:1" s="34" customFormat="1" ht="15" hidden="1" x14ac:dyDescent="0.3">
      <c r="A196" s="122" t="s">
        <v>260</v>
      </c>
    </row>
    <row r="197" spans="1:1" s="34" customFormat="1" ht="15" hidden="1" x14ac:dyDescent="0.3">
      <c r="A197" s="122" t="s">
        <v>261</v>
      </c>
    </row>
    <row r="198" spans="1:1" s="34" customFormat="1" ht="15" hidden="1" x14ac:dyDescent="0.3">
      <c r="A198" s="122" t="s">
        <v>262</v>
      </c>
    </row>
    <row r="199" spans="1:1" s="34" customFormat="1" ht="15" hidden="1" x14ac:dyDescent="0.3">
      <c r="A199" s="122" t="s">
        <v>263</v>
      </c>
    </row>
    <row r="200" spans="1:1" s="34" customFormat="1" ht="15" hidden="1" x14ac:dyDescent="0.3">
      <c r="A200" s="122" t="s">
        <v>264</v>
      </c>
    </row>
    <row r="201" spans="1:1" s="34" customFormat="1" ht="15" hidden="1" x14ac:dyDescent="0.3">
      <c r="A201" s="122" t="s">
        <v>265</v>
      </c>
    </row>
    <row r="202" spans="1:1" s="34" customFormat="1" ht="15" hidden="1" x14ac:dyDescent="0.3">
      <c r="A202" s="122" t="s">
        <v>266</v>
      </c>
    </row>
    <row r="203" spans="1:1" s="34" customFormat="1" ht="15" hidden="1" x14ac:dyDescent="0.3">
      <c r="A203" s="122" t="s">
        <v>267</v>
      </c>
    </row>
    <row r="204" spans="1:1" s="34" customFormat="1" ht="15" hidden="1" x14ac:dyDescent="0.3">
      <c r="A204" s="122" t="s">
        <v>268</v>
      </c>
    </row>
    <row r="205" spans="1:1" s="34" customFormat="1" ht="15" hidden="1" x14ac:dyDescent="0.3">
      <c r="A205" s="122" t="s">
        <v>269</v>
      </c>
    </row>
    <row r="206" spans="1:1" s="34" customFormat="1" ht="15" hidden="1" x14ac:dyDescent="0.3">
      <c r="A206" s="122" t="s">
        <v>270</v>
      </c>
    </row>
    <row r="207" spans="1:1" s="34" customFormat="1" ht="15" hidden="1" x14ac:dyDescent="0.3">
      <c r="A207" s="122" t="s">
        <v>271</v>
      </c>
    </row>
    <row r="208" spans="1:1" s="34" customFormat="1" ht="15" hidden="1" x14ac:dyDescent="0.3">
      <c r="A208" s="122" t="s">
        <v>272</v>
      </c>
    </row>
    <row r="209" spans="1:1" s="34" customFormat="1" ht="15" hidden="1" x14ac:dyDescent="0.3">
      <c r="A209" s="122" t="s">
        <v>273</v>
      </c>
    </row>
    <row r="210" spans="1:1" s="34" customFormat="1" ht="15" hidden="1" x14ac:dyDescent="0.3">
      <c r="A210" s="122" t="s">
        <v>274</v>
      </c>
    </row>
    <row r="211" spans="1:1" s="34" customFormat="1" ht="15" hidden="1" x14ac:dyDescent="0.3">
      <c r="A211" s="122" t="s">
        <v>275</v>
      </c>
    </row>
    <row r="212" spans="1:1" s="34" customFormat="1" ht="15" hidden="1" x14ac:dyDescent="0.3">
      <c r="A212" s="122" t="s">
        <v>276</v>
      </c>
    </row>
    <row r="213" spans="1:1" s="34" customFormat="1" ht="15" hidden="1" x14ac:dyDescent="0.3">
      <c r="A213" s="122" t="s">
        <v>277</v>
      </c>
    </row>
    <row r="214" spans="1:1" s="34" customFormat="1" ht="15" hidden="1" x14ac:dyDescent="0.3">
      <c r="A214" s="122" t="s">
        <v>278</v>
      </c>
    </row>
    <row r="215" spans="1:1" s="34" customFormat="1" ht="15" hidden="1" x14ac:dyDescent="0.3">
      <c r="A215" s="122" t="s">
        <v>279</v>
      </c>
    </row>
    <row r="216" spans="1:1" s="34" customFormat="1" ht="15" hidden="1" x14ac:dyDescent="0.3">
      <c r="A216" s="122" t="s">
        <v>280</v>
      </c>
    </row>
    <row r="217" spans="1:1" s="34" customFormat="1" ht="15" hidden="1" x14ac:dyDescent="0.3">
      <c r="A217" s="122" t="s">
        <v>281</v>
      </c>
    </row>
    <row r="218" spans="1:1" s="34" customFormat="1" ht="15" hidden="1" x14ac:dyDescent="0.3">
      <c r="A218" s="122" t="s">
        <v>282</v>
      </c>
    </row>
    <row r="219" spans="1:1" s="34" customFormat="1" ht="15" hidden="1" x14ac:dyDescent="0.3">
      <c r="A219" s="122" t="s">
        <v>283</v>
      </c>
    </row>
    <row r="220" spans="1:1" s="34" customFormat="1" ht="15" hidden="1" x14ac:dyDescent="0.3">
      <c r="A220" s="122" t="s">
        <v>284</v>
      </c>
    </row>
    <row r="221" spans="1:1" s="34" customFormat="1" ht="15" hidden="1" x14ac:dyDescent="0.3">
      <c r="A221" s="122" t="s">
        <v>285</v>
      </c>
    </row>
    <row r="222" spans="1:1" s="34" customFormat="1" ht="15" hidden="1" x14ac:dyDescent="0.3">
      <c r="A222" s="122" t="s">
        <v>286</v>
      </c>
    </row>
    <row r="223" spans="1:1" s="34" customFormat="1" ht="15" hidden="1" x14ac:dyDescent="0.3">
      <c r="A223" s="122" t="s">
        <v>287</v>
      </c>
    </row>
    <row r="224" spans="1:1" s="34" customFormat="1" ht="15" hidden="1" x14ac:dyDescent="0.3">
      <c r="A224" s="122" t="s">
        <v>288</v>
      </c>
    </row>
    <row r="225" spans="1:1" s="34" customFormat="1" ht="15" hidden="1" x14ac:dyDescent="0.3">
      <c r="A225" s="122" t="s">
        <v>289</v>
      </c>
    </row>
    <row r="226" spans="1:1" s="34" customFormat="1" ht="15" hidden="1" x14ac:dyDescent="0.3">
      <c r="A226" s="122" t="s">
        <v>290</v>
      </c>
    </row>
    <row r="227" spans="1:1" s="34" customFormat="1" ht="15" hidden="1" x14ac:dyDescent="0.3">
      <c r="A227" s="122" t="s">
        <v>291</v>
      </c>
    </row>
    <row r="228" spans="1:1" s="34" customFormat="1" ht="15" hidden="1" x14ac:dyDescent="0.3">
      <c r="A228" s="122" t="s">
        <v>292</v>
      </c>
    </row>
    <row r="229" spans="1:1" s="34" customFormat="1" ht="15" hidden="1" x14ac:dyDescent="0.3">
      <c r="A229" s="122" t="s">
        <v>293</v>
      </c>
    </row>
    <row r="230" spans="1:1" s="34" customFormat="1" ht="15" hidden="1" x14ac:dyDescent="0.3"/>
    <row r="231" spans="1:1" s="34" customFormat="1" ht="15" hidden="1" x14ac:dyDescent="0.3">
      <c r="A231" s="124" t="s">
        <v>294</v>
      </c>
    </row>
    <row r="232" spans="1:1" s="34" customFormat="1" ht="15" hidden="1" x14ac:dyDescent="0.3"/>
    <row r="233" spans="1:1" s="34" customFormat="1" ht="15" hidden="1" x14ac:dyDescent="0.3">
      <c r="A233" s="122" t="s">
        <v>23</v>
      </c>
    </row>
    <row r="234" spans="1:1" s="34" customFormat="1" ht="15" hidden="1" x14ac:dyDescent="0.3">
      <c r="A234" s="122" t="s">
        <v>24</v>
      </c>
    </row>
    <row r="235" spans="1:1" s="34" customFormat="1" ht="15" hidden="1" x14ac:dyDescent="0.3">
      <c r="A235" s="122" t="s">
        <v>94</v>
      </c>
    </row>
    <row r="236" spans="1:1" s="34" customFormat="1" ht="15" hidden="1" x14ac:dyDescent="0.3">
      <c r="A236" s="122" t="s">
        <v>99</v>
      </c>
    </row>
    <row r="237" spans="1:1" s="34" customFormat="1" ht="15" hidden="1" x14ac:dyDescent="0.3">
      <c r="A237" s="122" t="s">
        <v>25</v>
      </c>
    </row>
    <row r="238" spans="1:1" s="34" customFormat="1" ht="15" hidden="1" x14ac:dyDescent="0.3">
      <c r="A238" s="122" t="s">
        <v>26</v>
      </c>
    </row>
    <row r="239" spans="1:1" s="34" customFormat="1" ht="15" hidden="1" x14ac:dyDescent="0.3">
      <c r="A239" s="122" t="s">
        <v>112</v>
      </c>
    </row>
    <row r="240" spans="1:1" s="34" customFormat="1" ht="15" hidden="1" x14ac:dyDescent="0.3">
      <c r="A240" s="34" t="s">
        <v>113</v>
      </c>
    </row>
    <row r="241" spans="1:1" s="34" customFormat="1" ht="15" hidden="1" x14ac:dyDescent="0.3">
      <c r="A241" s="122" t="s">
        <v>28</v>
      </c>
    </row>
    <row r="242" spans="1:1" s="34" customFormat="1" ht="15" hidden="1" x14ac:dyDescent="0.3">
      <c r="A242" s="122" t="s">
        <v>29</v>
      </c>
    </row>
    <row r="243" spans="1:1" s="34" customFormat="1" ht="15" hidden="1" x14ac:dyDescent="0.3">
      <c r="A243" s="122" t="s">
        <v>30</v>
      </c>
    </row>
    <row r="244" spans="1:1" s="34" customFormat="1" ht="15" hidden="1" x14ac:dyDescent="0.3">
      <c r="A244" s="122" t="s">
        <v>100</v>
      </c>
    </row>
    <row r="245" spans="1:1" s="34" customFormat="1" ht="15" hidden="1" x14ac:dyDescent="0.3">
      <c r="A245" s="122" t="s">
        <v>31</v>
      </c>
    </row>
    <row r="246" spans="1:1" s="34" customFormat="1" ht="15" hidden="1" x14ac:dyDescent="0.3">
      <c r="A246" s="122" t="s">
        <v>32</v>
      </c>
    </row>
    <row r="247" spans="1:1" s="34" customFormat="1" ht="15" hidden="1" x14ac:dyDescent="0.3">
      <c r="A247" s="122" t="s">
        <v>89</v>
      </c>
    </row>
    <row r="248" spans="1:1" s="34" customFormat="1" ht="15" hidden="1" x14ac:dyDescent="0.3">
      <c r="A248" s="122" t="s">
        <v>33</v>
      </c>
    </row>
    <row r="249" spans="1:1" s="34" customFormat="1" ht="15" hidden="1" x14ac:dyDescent="0.3">
      <c r="A249" s="122" t="s">
        <v>114</v>
      </c>
    </row>
    <row r="250" spans="1:1" s="34" customFormat="1" ht="15" hidden="1" x14ac:dyDescent="0.3">
      <c r="A250" s="122" t="s">
        <v>34</v>
      </c>
    </row>
    <row r="251" spans="1:1" s="34" customFormat="1" ht="15" hidden="1" x14ac:dyDescent="0.3">
      <c r="A251" s="122" t="s">
        <v>35</v>
      </c>
    </row>
    <row r="252" spans="1:1" s="34" customFormat="1" ht="15" hidden="1" x14ac:dyDescent="0.3">
      <c r="A252" s="122" t="s">
        <v>90</v>
      </c>
    </row>
    <row r="253" spans="1:1" s="34" customFormat="1" ht="14.25" hidden="1" customHeight="1" x14ac:dyDescent="0.3">
      <c r="A253" s="122" t="s">
        <v>36</v>
      </c>
    </row>
    <row r="254" spans="1:1" s="34" customFormat="1" ht="15" hidden="1" x14ac:dyDescent="0.3">
      <c r="A254" s="122" t="s">
        <v>295</v>
      </c>
    </row>
    <row r="255" spans="1:1" s="34" customFormat="1" ht="15" hidden="1" x14ac:dyDescent="0.3">
      <c r="A255" s="122" t="s">
        <v>37</v>
      </c>
    </row>
    <row r="256" spans="1:1" s="34" customFormat="1" ht="15" hidden="1" x14ac:dyDescent="0.3">
      <c r="A256" s="122" t="s">
        <v>38</v>
      </c>
    </row>
    <row r="257" spans="1:1" s="34" customFormat="1" ht="15" hidden="1" x14ac:dyDescent="0.3">
      <c r="A257" s="122" t="s">
        <v>39</v>
      </c>
    </row>
    <row r="258" spans="1:1" s="34" customFormat="1" ht="15" hidden="1" x14ac:dyDescent="0.3">
      <c r="A258" s="122" t="s">
        <v>40</v>
      </c>
    </row>
    <row r="259" spans="1:1" s="34" customFormat="1" ht="15" hidden="1" x14ac:dyDescent="0.3">
      <c r="A259" s="122" t="s">
        <v>41</v>
      </c>
    </row>
    <row r="260" spans="1:1" s="34" customFormat="1" ht="15" hidden="1" x14ac:dyDescent="0.3">
      <c r="A260" s="122" t="s">
        <v>42</v>
      </c>
    </row>
    <row r="261" spans="1:1" s="34" customFormat="1" ht="15" hidden="1" x14ac:dyDescent="0.3">
      <c r="A261" s="122" t="s">
        <v>43</v>
      </c>
    </row>
    <row r="262" spans="1:1" s="34" customFormat="1" ht="15" hidden="1" x14ac:dyDescent="0.3">
      <c r="A262" s="122" t="s">
        <v>44</v>
      </c>
    </row>
    <row r="263" spans="1:1" s="34" customFormat="1" ht="15" hidden="1" x14ac:dyDescent="0.3">
      <c r="A263" s="122" t="s">
        <v>45</v>
      </c>
    </row>
    <row r="264" spans="1:1" s="34" customFormat="1" ht="15" hidden="1" x14ac:dyDescent="0.3">
      <c r="A264" s="122" t="s">
        <v>46</v>
      </c>
    </row>
    <row r="265" spans="1:1" hidden="1" x14ac:dyDescent="0.45">
      <c r="A265" s="122" t="s">
        <v>47</v>
      </c>
    </row>
    <row r="266" spans="1:1" hidden="1" x14ac:dyDescent="0.45">
      <c r="A266" s="122" t="s">
        <v>48</v>
      </c>
    </row>
    <row r="267" spans="1:1" hidden="1" x14ac:dyDescent="0.45">
      <c r="A267" s="122" t="s">
        <v>49</v>
      </c>
    </row>
    <row r="268" spans="1:1" hidden="1" x14ac:dyDescent="0.45">
      <c r="A268" s="122" t="s">
        <v>50</v>
      </c>
    </row>
    <row r="269" spans="1:1" hidden="1" x14ac:dyDescent="0.45">
      <c r="A269" s="122" t="s">
        <v>296</v>
      </c>
    </row>
    <row r="270" spans="1:1" hidden="1" x14ac:dyDescent="0.45">
      <c r="A270" s="122" t="s">
        <v>115</v>
      </c>
    </row>
    <row r="271" spans="1:1" hidden="1" x14ac:dyDescent="0.45">
      <c r="A271" s="122" t="s">
        <v>51</v>
      </c>
    </row>
    <row r="272" spans="1:1" hidden="1" x14ac:dyDescent="0.45">
      <c r="A272" s="122" t="s">
        <v>52</v>
      </c>
    </row>
    <row r="273" spans="1:1" hidden="1" x14ac:dyDescent="0.45">
      <c r="A273" s="122" t="s">
        <v>53</v>
      </c>
    </row>
    <row r="274" spans="1:1" hidden="1" x14ac:dyDescent="0.45">
      <c r="A274" s="122" t="s">
        <v>54</v>
      </c>
    </row>
    <row r="275" spans="1:1" hidden="1" x14ac:dyDescent="0.45">
      <c r="A275" s="122" t="s">
        <v>55</v>
      </c>
    </row>
    <row r="276" spans="1:1" hidden="1" x14ac:dyDescent="0.45">
      <c r="A276" s="122" t="s">
        <v>56</v>
      </c>
    </row>
    <row r="277" spans="1:1" hidden="1" x14ac:dyDescent="0.45">
      <c r="A277" s="122" t="s">
        <v>57</v>
      </c>
    </row>
    <row r="278" spans="1:1" hidden="1" x14ac:dyDescent="0.45">
      <c r="A278" s="122" t="s">
        <v>297</v>
      </c>
    </row>
    <row r="279" spans="1:1" hidden="1" x14ac:dyDescent="0.45">
      <c r="A279" s="122" t="s">
        <v>80</v>
      </c>
    </row>
    <row r="280" spans="1:1" hidden="1" x14ac:dyDescent="0.45">
      <c r="A280" s="122" t="s">
        <v>298</v>
      </c>
    </row>
    <row r="281" spans="1:1" hidden="1" x14ac:dyDescent="0.45">
      <c r="A281" s="122" t="s">
        <v>58</v>
      </c>
    </row>
    <row r="282" spans="1:1" hidden="1" x14ac:dyDescent="0.45">
      <c r="A282" s="122" t="s">
        <v>59</v>
      </c>
    </row>
    <row r="283" spans="1:1" hidden="1" x14ac:dyDescent="0.45">
      <c r="A283" s="122" t="s">
        <v>78</v>
      </c>
    </row>
    <row r="284" spans="1:1" hidden="1" x14ac:dyDescent="0.45">
      <c r="A284" s="122" t="s">
        <v>83</v>
      </c>
    </row>
    <row r="285" spans="1:1" hidden="1" x14ac:dyDescent="0.45">
      <c r="A285" s="122" t="s">
        <v>299</v>
      </c>
    </row>
    <row r="286" spans="1:1" hidden="1" x14ac:dyDescent="0.45">
      <c r="A286" s="122" t="s">
        <v>60</v>
      </c>
    </row>
    <row r="287" spans="1:1" hidden="1" x14ac:dyDescent="0.45">
      <c r="A287" s="122" t="s">
        <v>91</v>
      </c>
    </row>
    <row r="288" spans="1:1" hidden="1" x14ac:dyDescent="0.45">
      <c r="A288" s="122" t="s">
        <v>61</v>
      </c>
    </row>
    <row r="289" spans="1:1" hidden="1" x14ac:dyDescent="0.45">
      <c r="A289" s="122" t="s">
        <v>300</v>
      </c>
    </row>
    <row r="290" spans="1:1" hidden="1" x14ac:dyDescent="0.45">
      <c r="A290" s="122" t="s">
        <v>62</v>
      </c>
    </row>
    <row r="291" spans="1:1" hidden="1" x14ac:dyDescent="0.45">
      <c r="A291" s="122" t="s">
        <v>63</v>
      </c>
    </row>
    <row r="292" spans="1:1" hidden="1" x14ac:dyDescent="0.45">
      <c r="A292" s="122" t="s">
        <v>301</v>
      </c>
    </row>
    <row r="293" spans="1:1" hidden="1" x14ac:dyDescent="0.45">
      <c r="A293" s="122" t="s">
        <v>64</v>
      </c>
    </row>
    <row r="294" spans="1:1" hidden="1" x14ac:dyDescent="0.45">
      <c r="A294" s="122" t="s">
        <v>116</v>
      </c>
    </row>
    <row r="295" spans="1:1" hidden="1" x14ac:dyDescent="0.45">
      <c r="A295" s="122" t="s">
        <v>302</v>
      </c>
    </row>
    <row r="296" spans="1:1" hidden="1" x14ac:dyDescent="0.45">
      <c r="A296" s="122" t="s">
        <v>65</v>
      </c>
    </row>
    <row r="297" spans="1:1" hidden="1" x14ac:dyDescent="0.45">
      <c r="A297" s="122" t="s">
        <v>66</v>
      </c>
    </row>
    <row r="298" spans="1:1" hidden="1" x14ac:dyDescent="0.45">
      <c r="A298" s="122" t="s">
        <v>117</v>
      </c>
    </row>
    <row r="299" spans="1:1" hidden="1" x14ac:dyDescent="0.45">
      <c r="A299" s="122" t="s">
        <v>67</v>
      </c>
    </row>
    <row r="300" spans="1:1" hidden="1" x14ac:dyDescent="0.45">
      <c r="A300" s="122" t="s">
        <v>68</v>
      </c>
    </row>
    <row r="301" spans="1:1" hidden="1" x14ac:dyDescent="0.45">
      <c r="A301" s="122" t="s">
        <v>93</v>
      </c>
    </row>
    <row r="302" spans="1:1" hidden="1" x14ac:dyDescent="0.45">
      <c r="A302" s="122" t="s">
        <v>69</v>
      </c>
    </row>
    <row r="303" spans="1:1" hidden="1" x14ac:dyDescent="0.45">
      <c r="A303" s="122" t="s">
        <v>79</v>
      </c>
    </row>
    <row r="304" spans="1:1" hidden="1" x14ac:dyDescent="0.45">
      <c r="A304" s="122" t="s">
        <v>70</v>
      </c>
    </row>
    <row r="305" spans="1:1" hidden="1" x14ac:dyDescent="0.45">
      <c r="A305" s="122" t="s">
        <v>303</v>
      </c>
    </row>
    <row r="306" spans="1:1" hidden="1" x14ac:dyDescent="0.45">
      <c r="A306" s="122" t="s">
        <v>71</v>
      </c>
    </row>
    <row r="307" spans="1:1" hidden="1" x14ac:dyDescent="0.45">
      <c r="A307" s="122" t="s">
        <v>72</v>
      </c>
    </row>
    <row r="308" spans="1:1" hidden="1" x14ac:dyDescent="0.45">
      <c r="A308" s="122" t="s">
        <v>82</v>
      </c>
    </row>
    <row r="309" spans="1:1" hidden="1" x14ac:dyDescent="0.45">
      <c r="A309" s="122" t="s">
        <v>73</v>
      </c>
    </row>
    <row r="310" spans="1:1" hidden="1" x14ac:dyDescent="0.45">
      <c r="A310" s="122" t="s">
        <v>304</v>
      </c>
    </row>
    <row r="311" spans="1:1" hidden="1" x14ac:dyDescent="0.45">
      <c r="A311" s="122" t="s">
        <v>95</v>
      </c>
    </row>
    <row r="312" spans="1:1" hidden="1" x14ac:dyDescent="0.45">
      <c r="A312" s="122" t="s">
        <v>305</v>
      </c>
    </row>
    <row r="313" spans="1:1" hidden="1" x14ac:dyDescent="0.45">
      <c r="A313" s="122" t="s">
        <v>306</v>
      </c>
    </row>
    <row r="314" spans="1:1" hidden="1" x14ac:dyDescent="0.45">
      <c r="A314" s="123" t="s">
        <v>74</v>
      </c>
    </row>
    <row r="315" spans="1:1" hidden="1" x14ac:dyDescent="0.45">
      <c r="A315" s="34" t="s">
        <v>101</v>
      </c>
    </row>
    <row r="316" spans="1:1" hidden="1" x14ac:dyDescent="0.45">
      <c r="A316" s="122" t="s">
        <v>27</v>
      </c>
    </row>
    <row r="317" spans="1:1" hidden="1" x14ac:dyDescent="0.45">
      <c r="A317" s="34" t="s">
        <v>307</v>
      </c>
    </row>
    <row r="318" spans="1:1" hidden="1" x14ac:dyDescent="0.45">
      <c r="A318" s="34" t="s">
        <v>308</v>
      </c>
    </row>
    <row r="319" spans="1:1" hidden="1" x14ac:dyDescent="0.45"/>
  </sheetData>
  <sheetProtection selectLockedCells="1"/>
  <mergeCells count="27">
    <mergeCell ref="A1:L1"/>
    <mergeCell ref="A2:L2"/>
    <mergeCell ref="B9:C9"/>
    <mergeCell ref="J10:K10"/>
    <mergeCell ref="A11:C11"/>
    <mergeCell ref="J6:K6"/>
    <mergeCell ref="J8:K8"/>
    <mergeCell ref="A49:L49"/>
    <mergeCell ref="A50:L50"/>
    <mergeCell ref="B48:L48"/>
    <mergeCell ref="A46:M46"/>
    <mergeCell ref="A39:C39"/>
    <mergeCell ref="A42:C42"/>
    <mergeCell ref="A40:C40"/>
    <mergeCell ref="A43:C43"/>
    <mergeCell ref="B47:L47"/>
    <mergeCell ref="A45:N45"/>
    <mergeCell ref="J37:L37"/>
    <mergeCell ref="A44:L44"/>
    <mergeCell ref="B37:C37"/>
    <mergeCell ref="C38:J38"/>
    <mergeCell ref="A12:L12"/>
    <mergeCell ref="A33:L33"/>
    <mergeCell ref="B35:C35"/>
    <mergeCell ref="J35:L35"/>
    <mergeCell ref="B36:C36"/>
    <mergeCell ref="J36:L36"/>
  </mergeCells>
  <phoneticPr fontId="1" type="noConversion"/>
  <dataValidations count="5">
    <dataValidation type="date" allowBlank="1" showInputMessage="1" showErrorMessage="1" errorTitle="Invalid Date Entered" error="You have entered a date that does not fall within this payperiod. _x000a__x000a_?'s call 719.255.3464 or e-mail sepayrol@uccs.edu" sqref="A14:A32" xr:uid="{00000000-0002-0000-0800-000000000000}">
      <formula1>46362</formula1>
      <formula2>46375</formula2>
    </dataValidation>
    <dataValidation type="textLength" operator="equal" allowBlank="1" showInputMessage="1" showErrorMessage="1" errorTitle="Incorrect number of digits" error="The speedtype must have eight digits" sqref="B6 J6:K6 B8 J8:K8" xr:uid="{00000000-0002-0000-0800-000001000000}">
      <formula1>8</formula1>
    </dataValidation>
    <dataValidation type="decimal" allowBlank="1" showInputMessage="1" showErrorMessage="1" error="Student Employee pay rates must be between $7.28 - $18.00." sqref="G10" xr:uid="{00000000-0002-0000-0800-000002000000}">
      <formula1>7.64</formula1>
      <formula2>18</formula2>
    </dataValidation>
    <dataValidation type="list" allowBlank="1" showInputMessage="1" showErrorMessage="1" errorTitle="Department Not Recognized" error="_x000a_Please choose your department from the drop-down menu._x000a__x000a_If your department is not listed, please call 719.255.3454 or e-mail: stuemp@uccs.edu" promptTitle="Department Name" prompt="_x000a_Please choose your department from the drop-down menu._x000a__x000a_If your department is not listed, please call 719.255.3454 or e-mail: stuemp@uccs.edu_x000a__x000a_" sqref="B9:C9" xr:uid="{00000000-0002-0000-0800-000003000000}">
      <formula1>OFFSET($A$53,0,0,COUNTA($A:$A),1)</formula1>
    </dataValidation>
    <dataValidation type="textLength" allowBlank="1" showInputMessage="1" showErrorMessage="1" error="An employee id is 6 digits long" sqref="G4" xr:uid="{00000000-0002-0000-0800-000004000000}">
      <formula1>6</formula1>
      <formula2>6</formula2>
    </dataValidation>
  </dataValidations>
  <hyperlinks>
    <hyperlink ref="A50:L50" r:id="rId1" display="If you are having problems with the timesheet or have any questions please contact Student Employment at 719.262.3454 or e-mail us at stuemp@uccs.edu" xr:uid="{00000000-0004-0000-0800-000000000000}"/>
    <hyperlink ref="A49" r:id="rId2" display="For the most up-to-date form, see our website at:  http://www.uccs.edu/~stuemp/formstuemp.htm" xr:uid="{00000000-0004-0000-0800-000001000000}"/>
    <hyperlink ref="A49:L49" r:id="rId3" display="For the most up-to-date form, see our website at:  http://www.uccs.edu/~stuemp/formstuemp.shtml" xr:uid="{00000000-0004-0000-0800-000002000000}"/>
  </hyperlinks>
  <printOptions horizontalCentered="1" verticalCentered="1"/>
  <pageMargins left="0" right="0" top="0.5" bottom="0.75" header="0.5" footer="0.5"/>
  <pageSetup scale="62" orientation="portrait" blackAndWhite="1" horizontalDpi="300" verticalDpi="300" r:id="rId4"/>
  <headerFooter alignWithMargins="0">
    <oddFooter>&amp;C&amp;Z&amp;F</oddFooter>
  </headerFooter>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Fall 2026 Pay Schedule </vt:lpstr>
      <vt:lpstr>30 Aug-12 Sep</vt:lpstr>
      <vt:lpstr>12 Sep-26 Sep</vt:lpstr>
      <vt:lpstr>27 Sep-10 Oct</vt:lpstr>
      <vt:lpstr>11 Oct-24 Oct</vt:lpstr>
      <vt:lpstr>25 Oct-7 Nov</vt:lpstr>
      <vt:lpstr>8 Nov-21 Nov</vt:lpstr>
      <vt:lpstr>22 Nov-5 Dec</vt:lpstr>
      <vt:lpstr>6 Dec-19 Dec</vt:lpstr>
      <vt:lpstr>20 Dec-2 Jan</vt:lpstr>
      <vt:lpstr>3 Jan-16 Jan</vt:lpstr>
      <vt:lpstr>Fall 2026</vt:lpstr>
      <vt:lpstr>Date</vt:lpstr>
      <vt:lpstr>Dec_26___Jan_08</vt:lpstr>
      <vt:lpstr>Employee_Name</vt:lpstr>
      <vt:lpstr>Fall2011_Test_2</vt:lpstr>
      <vt:lpstr>'11 Oct-24 Oct'!Print_Area</vt:lpstr>
      <vt:lpstr>'12 Sep-26 Sep'!Print_Area</vt:lpstr>
      <vt:lpstr>'20 Dec-2 Jan'!Print_Area</vt:lpstr>
      <vt:lpstr>'22 Nov-5 Dec'!Print_Area</vt:lpstr>
      <vt:lpstr>'25 Oct-7 Nov'!Print_Area</vt:lpstr>
      <vt:lpstr>'27 Sep-10 Oct'!Print_Area</vt:lpstr>
      <vt:lpstr>'3 Jan-16 Jan'!Print_Area</vt:lpstr>
      <vt:lpstr>'30 Aug-12 Sep'!Print_Area</vt:lpstr>
      <vt:lpstr>'6 Dec-19 Dec'!Print_Area</vt:lpstr>
      <vt:lpstr>'8 Nov-21 Nov'!Print_Area</vt:lpstr>
      <vt:lpstr>'Fall 2026 Pay Schedule '!Print_Area</vt:lpstr>
      <vt:lpstr>Sep_16</vt:lpstr>
      <vt:lpstr>Test_2</vt:lpstr>
    </vt:vector>
  </TitlesOfParts>
  <Company>UCCS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msanton</dc:creator>
  <cp:lastModifiedBy>Shannon Cable</cp:lastModifiedBy>
  <cp:lastPrinted>2014-02-17T19:20:18Z</cp:lastPrinted>
  <dcterms:created xsi:type="dcterms:W3CDTF">2002-10-16T15:25:28Z</dcterms:created>
  <dcterms:modified xsi:type="dcterms:W3CDTF">2026-08-17T13:48:16Z</dcterms:modified>
</cp:coreProperties>
</file>